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5.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https://publicadministrationis-my.sharepoint.com/personal/maria_gudmundsdottir_uos_is/Documents/@Leyfi vinnugögn/Þeistareykir/"/>
    </mc:Choice>
  </mc:AlternateContent>
  <xr:revisionPtr revIDLastSave="26" documentId="8_{9D369A5F-C6F4-4CCC-94EB-0334750C0856}" xr6:coauthVersionLast="47" xr6:coauthVersionMax="47" xr10:uidLastSave="{BDB47B36-91F9-4AF0-9ABD-F78802DA5671}"/>
  <bookViews>
    <workbookView xWindow="-105" yWindow="0" windowWidth="26010" windowHeight="20985" activeTab="5" xr2:uid="{00000000-000D-0000-FFFF-FFFF00000000}"/>
  </bookViews>
  <sheets>
    <sheet name="Leiðbeiningar" sheetId="11" r:id="rId1"/>
    <sheet name="Umsókn" sheetId="10" r:id="rId2"/>
    <sheet name="Tilgangur" sheetId="5" state="hidden" r:id="rId3"/>
    <sheet name="Borholur" sheetId="2" r:id="rId4"/>
    <sheet name="Borholutilgangur" sheetId="9" state="hidden" r:id="rId5"/>
    <sheet name="Niðurdráttur" sheetId="3" r:id="rId6"/>
    <sheet name="Notkun" sheetId="4" r:id="rId7"/>
    <sheet name="Reiknivél" sheetId="6" r:id="rId8"/>
    <sheet name="Töflur" sheetId="7" state="hidden" r:id="rId9"/>
  </sheets>
  <externalReferences>
    <externalReference r:id="rId10"/>
  </externalReferences>
  <definedNames>
    <definedName name="Gerd_holu" localSheetId="0">[1]Borholutilgangur!$H$3:$H$4</definedName>
    <definedName name="Gerd_holu" localSheetId="1">[1]Borholutilgangur!$H$3:$H$4</definedName>
    <definedName name="Gerd_holu">Borholutilgangur!$H$3:$H$4</definedName>
    <definedName name="Nuverandi_notkun" localSheetId="0">[1]Borholutilgangur!$E$3:$E$9</definedName>
    <definedName name="Nuverandi_notkun" localSheetId="1">[1]Borholutilgangur!$E$3:$E$9</definedName>
    <definedName name="Nuverandi_notkun">Borholutilgangur!$E$3:$E$7</definedName>
    <definedName name="_xlnm.Print_Area" localSheetId="3">Borholur!$A$1:$T$79</definedName>
    <definedName name="_xlnm.Print_Area" localSheetId="0">Leiðbeiningar!$A$1:$J$56</definedName>
    <definedName name="_xlnm.Print_Area" localSheetId="6">Notkun!$A$1:$I$33</definedName>
    <definedName name="_xlnm.Print_Area" localSheetId="1">Umsókn!$A$1:$H$194</definedName>
    <definedName name="Tilgangur" localSheetId="0">[1]Tilgangur!$A$1:$A$5</definedName>
    <definedName name="Tilgangur" localSheetId="1">[1]Tilgangur!$A$1:$A$5</definedName>
    <definedName name="Tilgangur">Tilgangur!$A$1:$A$7</definedName>
    <definedName name="Upphaflegur_tilgangur">Borholutilgangur!$B$3:$B$18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81" i="2" l="1"/>
  <c r="J80" i="2"/>
  <c r="J78" i="2"/>
  <c r="J77" i="2"/>
  <c r="J76" i="2"/>
  <c r="J75" i="2"/>
  <c r="J54" i="2"/>
  <c r="J53" i="2"/>
  <c r="J52" i="2"/>
  <c r="F31" i="6" l="1"/>
  <c r="F29" i="6"/>
  <c r="F30" i="6" s="1"/>
  <c r="F27" i="6"/>
  <c r="F26" i="6"/>
  <c r="D21" i="6"/>
  <c r="D23" i="6" s="1"/>
  <c r="F20" i="6"/>
  <c r="F18" i="6"/>
  <c r="F17" i="6"/>
  <c r="F16" i="6"/>
  <c r="F15" i="6"/>
  <c r="F14" i="6"/>
  <c r="F13" i="6"/>
  <c r="F12" i="6"/>
  <c r="F11" i="6"/>
  <c r="G28" i="4"/>
  <c r="G27" i="4"/>
  <c r="G26" i="4"/>
  <c r="G25" i="4"/>
  <c r="G24" i="4"/>
  <c r="G23" i="4"/>
  <c r="G22" i="4"/>
  <c r="G21" i="4"/>
  <c r="G29" i="4" s="1"/>
  <c r="A27" i="3"/>
  <c r="A28" i="3" s="1"/>
  <c r="A29" i="3" s="1"/>
  <c r="A30" i="3" s="1"/>
  <c r="A31" i="3" s="1"/>
  <c r="A32"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A55" i="3" s="1"/>
  <c r="A56" i="3" s="1"/>
  <c r="A57" i="3" s="1"/>
  <c r="D22"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Kristján Geirsson</author>
  </authors>
  <commentList>
    <comment ref="B11" authorId="0" shapeId="0" xr:uid="{58C5CA35-F582-4A5F-955E-37264DD95AD7}">
      <text>
        <r>
          <rPr>
            <sz val="9"/>
            <color indexed="81"/>
            <rFont val="Tahoma"/>
            <family val="2"/>
          </rPr>
          <t>Nafn félags sem sækir um. Ef umsækjandi er einstaklingur skráist nafn hans hér</t>
        </r>
      </text>
    </comment>
    <comment ref="C18" authorId="0" shapeId="0" xr:uid="{F8313879-08A5-412F-8F65-EE3DA8671AD5}">
      <text>
        <r>
          <rPr>
            <sz val="9"/>
            <color indexed="81"/>
            <rFont val="Tahoma"/>
            <family val="2"/>
          </rPr>
          <t>Nafn þess sem ritar undir umsóknarbréf.</t>
        </r>
      </text>
    </comment>
    <comment ref="C22" authorId="0" shapeId="0" xr:uid="{6FB5CB9B-27B3-470D-9BDF-5C8322BBAFAA}">
      <text>
        <r>
          <rPr>
            <sz val="9"/>
            <color indexed="81"/>
            <rFont val="Tahoma"/>
            <family val="2"/>
          </rPr>
          <t>Óskað er upplýsinga um hvort tengiliður sé forsvarsmaður fyrirtækis, starfsmaður þess eða utanaðkomandi ráðgjafi</t>
        </r>
      </text>
    </comment>
    <comment ref="B29" authorId="0" shapeId="0" xr:uid="{DF4D8DCA-9FB1-4A30-A09D-55DD1D6545F9}">
      <text>
        <r>
          <rPr>
            <sz val="9"/>
            <color indexed="81"/>
            <rFont val="Tahoma"/>
            <family val="2"/>
          </rPr>
          <t xml:space="preserve">Lýsandi heiti fyrirhugaðs nýtingarsvæðis, s.s. Vatnastaðir í Grunnvatnsdal.
</t>
        </r>
      </text>
    </comment>
    <comment ref="B32" authorId="0" shapeId="0" xr:uid="{33181DE0-CB36-4263-B5F9-CD27F32739F2}">
      <text>
        <r>
          <rPr>
            <sz val="9"/>
            <color indexed="81"/>
            <rFont val="Tahoma"/>
            <family val="2"/>
          </rPr>
          <t>Skrá ber heiti allra jarða sem nýtingarsvæði tekur til.
Sjá einnig frekari upplýsingar um jarðir hér fyrir neðan (liður 2c)</t>
        </r>
      </text>
    </comment>
    <comment ref="G56" authorId="0" shapeId="0" xr:uid="{D70060E5-968C-4F23-AB42-BDD63395FA77}">
      <text>
        <r>
          <rPr>
            <sz val="9"/>
            <color indexed="81"/>
            <rFont val="Tahoma"/>
            <family val="2"/>
          </rPr>
          <t>Eignarhluti jarðar skal skráður í %. 
Ef nýtingarsvæði er innan fleiri en einnar landareignar skal tilgreint hvaða jörð (jarðir) um er að ræða, d.: A 50%, C 15%</t>
        </r>
      </text>
    </comment>
    <comment ref="G65" authorId="0" shapeId="0" xr:uid="{55D97FA0-F66B-4E89-B2F7-A7AFF5BA83F2}">
      <text>
        <r>
          <rPr>
            <sz val="9"/>
            <color indexed="81"/>
            <rFont val="Tahoma"/>
            <family val="2"/>
          </rPr>
          <t>Eignarhluti jarðar skal skráður í %. 
Ef nýtingarsvæði er innan fleiri en einnar landareignar skal tilgreint hvaða jörð (jarðir) um er að ræða, d.: A 50%, C 15%</t>
        </r>
      </text>
    </comment>
    <comment ref="H65" authorId="0" shapeId="0" xr:uid="{C4FEC9C3-AD29-4214-A10D-BC4EE28C1FF6}">
      <text>
        <r>
          <rPr>
            <sz val="9"/>
            <color indexed="81"/>
            <rFont val="Tahoma"/>
            <family val="2"/>
          </rPr>
          <t xml:space="preserve">Tilgreinið hvort gerður hafi verið samningur um nýtingu, sbr. 7. gr. auðlindalaga. </t>
        </r>
      </text>
    </comment>
    <comment ref="C98" authorId="0" shapeId="0" xr:uid="{27AFEA34-3371-40F0-90AD-56FC3A8C26B3}">
      <text>
        <r>
          <rPr>
            <sz val="9"/>
            <color indexed="81"/>
            <rFont val="Tahoma"/>
            <family val="2"/>
          </rPr>
          <t>Stutt lýsing á fyrirhugaðri nýtingu. Einnig má vísa til ítarlegri umfjöllunar í fylgiskjali en þá skal tilgreint númer þess.</t>
        </r>
      </text>
    </comment>
    <comment ref="C105" authorId="0" shapeId="0" xr:uid="{F8FE0FCA-11B3-4A09-BE58-CA5385C16DFB}">
      <text>
        <r>
          <rPr>
            <sz val="9"/>
            <color indexed="81"/>
            <rFont val="Tahoma"/>
            <family val="2"/>
          </rPr>
          <t>Ef áformuð er heildsala vatns er óskað eftir stutt lýsing á fyrirkomulagi þess. Einnig má vísa til ítarlegri umfjöllunar í fylgiskjali en þá skal tilgreint númer þess.</t>
        </r>
      </text>
    </comment>
    <comment ref="C111" authorId="0" shapeId="0" xr:uid="{4A6D88D5-57B3-422E-A5F5-9CFC86119FE5}">
      <text>
        <r>
          <rPr>
            <sz val="9"/>
            <color indexed="81"/>
            <rFont val="Tahoma"/>
            <family val="2"/>
          </rPr>
          <t>Tilgreina skal þá aðra nýtingu í næsta nágrenni sem fyrirhuguð nýting hefði áhrif á, ellegar sem hefur áhrif á fyrirhugaða nýtingu. 
Einnig má vísa til ítarlegri umfjöllunar í fylgiskjali en þá skal tilgreint númer þess.</t>
        </r>
      </text>
    </comment>
    <comment ref="C116" authorId="0" shapeId="0" xr:uid="{2DE48781-4C53-4DDC-B1FB-29EB811B4263}">
      <text>
        <r>
          <rPr>
            <sz val="9"/>
            <color indexed="81"/>
            <rFont val="Tahoma"/>
            <family val="2"/>
          </rPr>
          <t>Tilgreina skal þau áhrif sem fyrirhuguð nýting gæti haft á þá nýtingu sem er fyrir hendi.
Einnig má vísa til ítarlegri umfjöllunar í fylgiskjali en þá skal tilgreint númer þess.</t>
        </r>
      </text>
    </comment>
    <comment ref="C121" authorId="0" shapeId="0" xr:uid="{D29A7C1F-13C3-4242-9A41-7FD7F8781F7B}">
      <text>
        <r>
          <rPr>
            <sz val="9"/>
            <color indexed="81"/>
            <rFont val="Tahoma"/>
            <family val="2"/>
          </rPr>
          <t>Tilgreina skal áætluð áhrif nýtingar á auðlindina, s.s. niðurdrátt, hita- og/eða seltubreytingar og stöðu grunnvatnsauðlindar, eftir því sem við á.
Hér skal lýsa í stuttu máli niðurstaða rannsókna sem gerðar hafa verið, og vísa til viðkomandi greininga í fylgiskjölum.</t>
        </r>
      </text>
    </comment>
    <comment ref="E146" authorId="0" shapeId="0" xr:uid="{38A29803-9504-428E-9D68-1CB78B48A8B8}">
      <text>
        <r>
          <rPr>
            <sz val="9"/>
            <color indexed="81"/>
            <rFont val="Tahoma"/>
            <family val="2"/>
          </rPr>
          <t>Þann 1. september 2021 tóku gildi ný lög um umhverfismat framkvæmda og áætlana, nr. 111/2021, og felldu úr gildi lög nr. 106/2000. Skv. ákvæði 1 til bráðabirgða í nýju lögunum skulu ákvæði hinna brottfelldu laga gilda við leyfisveitingar í þeim tilvikum þegar umhverfismatsferli framkvæmdar er lokið fyrir 1. september 2021.</t>
        </r>
      </text>
    </comment>
    <comment ref="C165" authorId="0" shapeId="0" xr:uid="{AB9F9EC4-4BC9-46CB-8100-86C7E54685AE}">
      <text>
        <r>
          <rPr>
            <sz val="9"/>
            <color indexed="81"/>
            <rFont val="Tahoma"/>
            <family val="2"/>
          </rPr>
          <t>Stutt lýsing á fyrirliggjandi eða fyrirhuguðm mannvirkjum, þ.m.t. lögnum. 
Einnig má vísa til ítarlegri umfjöllunar í fylgiskjali en þá skal tilgreint númer þess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María Guðmundsdóttir</author>
  </authors>
  <commentList>
    <comment ref="B12" authorId="0" shapeId="0" xr:uid="{00000000-0006-0000-0300-000001000000}">
      <text>
        <r>
          <rPr>
            <b/>
            <sz val="9"/>
            <color indexed="81"/>
            <rFont val="Tahoma"/>
            <family val="2"/>
          </rPr>
          <t>Auðkennisnúmer sem Orkustofnun hefur holu</t>
        </r>
      </text>
    </comment>
  </commentList>
</comments>
</file>

<file path=xl/sharedStrings.xml><?xml version="1.0" encoding="utf-8"?>
<sst xmlns="http://schemas.openxmlformats.org/spreadsheetml/2006/main" count="886" uniqueCount="419">
  <si>
    <t>1. UPPLÝSINGAR UM UMSÆKJANDA</t>
  </si>
  <si>
    <t>Sveitarfélag:</t>
  </si>
  <si>
    <t>Póstnúmer:</t>
  </si>
  <si>
    <t>Símanúmer:</t>
  </si>
  <si>
    <t>Farsímanúmer:</t>
  </si>
  <si>
    <t>Tölvupóstfang:</t>
  </si>
  <si>
    <t>Eigandi holu:</t>
  </si>
  <si>
    <t>X</t>
  </si>
  <si>
    <t>Y</t>
  </si>
  <si>
    <t>Tryggingarfélag eiganda:</t>
  </si>
  <si>
    <t>Nýtingarleyfi</t>
  </si>
  <si>
    <t>Áætlað upphaf framkvæmda:</t>
  </si>
  <si>
    <t>Áætluð lok framkvæmda:</t>
  </si>
  <si>
    <t>Áætlað að hefja rekstur:</t>
  </si>
  <si>
    <t>Í jörðu:</t>
  </si>
  <si>
    <t>Á yfirborð:</t>
  </si>
  <si>
    <t>Annað:</t>
  </si>
  <si>
    <t>Tilhögun losunar affallsvatns:</t>
  </si>
  <si>
    <t>Heiti fylgiskjals:</t>
  </si>
  <si>
    <t>Borholunafn:</t>
  </si>
  <si>
    <t>Borunarár:</t>
  </si>
  <si>
    <t>Íbúðarhús:</t>
  </si>
  <si>
    <t>Bílskúrar:</t>
  </si>
  <si>
    <t>Gróðurhús:</t>
  </si>
  <si>
    <t>Kirkjur:</t>
  </si>
  <si>
    <t>Sumarhús:</t>
  </si>
  <si>
    <t>Sundlaugar:</t>
  </si>
  <si>
    <t>Vélageymslur og gripahús:</t>
  </si>
  <si>
    <t>Þjónustu og atvinnuhúsnæði:</t>
  </si>
  <si>
    <t>Húsnæði:</t>
  </si>
  <si>
    <t>Framrásarhitastig (°C):</t>
  </si>
  <si>
    <t>Bakrásarhitastig (°C):</t>
  </si>
  <si>
    <t>Sjá reglur OS-2016-R01-01 vegna losunar vökva í jörðu</t>
  </si>
  <si>
    <t>Rekstraraðili holu:</t>
  </si>
  <si>
    <t>UPPLÝSINGAR UM BORHOLUR Á NÝTINGARSVÆÐI</t>
  </si>
  <si>
    <t>Möguleg áhrif á nýtingu annarra:</t>
  </si>
  <si>
    <t>Hitaveita</t>
  </si>
  <si>
    <t>Einkaveita</t>
  </si>
  <si>
    <t>Gróðurhús</t>
  </si>
  <si>
    <t>Fiskeldi</t>
  </si>
  <si>
    <t>Annar iðnaður</t>
  </si>
  <si>
    <t>Annað</t>
  </si>
  <si>
    <t>Almennt um tilgang nýtingar:</t>
  </si>
  <si>
    <t>Samtals til grundvallar leyfi:</t>
  </si>
  <si>
    <t>Nota má reiknivél Orkustofnunar til að meta notkun.</t>
  </si>
  <si>
    <t>Tilgangur nýtingar (veljið eitt):</t>
  </si>
  <si>
    <t>Ár</t>
  </si>
  <si>
    <t>Efra útgildi</t>
  </si>
  <si>
    <t>Efri vikmörk</t>
  </si>
  <si>
    <t>Miðgildi</t>
  </si>
  <si>
    <t>Neðri vikmörk</t>
  </si>
  <si>
    <t>Neðra útgildi</t>
  </si>
  <si>
    <t>[bar-a]</t>
  </si>
  <si>
    <t>Skilgreina þarf árleg útgildi (0-100% líkindi) og árleg vikgildi (10-90% líkindi) og skal reiknilíkan endurskoðað áður en vikmörkum er náð.</t>
  </si>
  <si>
    <r>
      <t>Núverandi stærð [m</t>
    </r>
    <r>
      <rPr>
        <b/>
        <vertAlign val="superscript"/>
        <sz val="11"/>
        <color theme="1"/>
        <rFont val="Calibri"/>
        <family val="2"/>
        <scheme val="minor"/>
      </rPr>
      <t>3</t>
    </r>
    <r>
      <rPr>
        <b/>
        <sz val="11"/>
        <color theme="1"/>
        <rFont val="Calibri"/>
        <family val="2"/>
        <scheme val="minor"/>
      </rPr>
      <t>]</t>
    </r>
  </si>
  <si>
    <r>
      <t>Áætluð viðbót á aðalskipulagi [m</t>
    </r>
    <r>
      <rPr>
        <b/>
        <vertAlign val="superscript"/>
        <sz val="11"/>
        <color theme="1"/>
        <rFont val="Calibri"/>
        <family val="2"/>
        <scheme val="minor"/>
      </rPr>
      <t>3</t>
    </r>
    <r>
      <rPr>
        <b/>
        <sz val="11"/>
        <color theme="1"/>
        <rFont val="Calibri"/>
        <family val="2"/>
        <scheme val="minor"/>
      </rPr>
      <t>]</t>
    </r>
  </si>
  <si>
    <r>
      <t>m</t>
    </r>
    <r>
      <rPr>
        <vertAlign val="superscript"/>
        <sz val="11"/>
        <color theme="1"/>
        <rFont val="Calibri"/>
        <family val="2"/>
        <scheme val="minor"/>
      </rPr>
      <t>3</t>
    </r>
  </si>
  <si>
    <t>NIÐURDRÁTTUR Á NÝTINGARSVÆÐI:</t>
  </si>
  <si>
    <t>Umsókn telst ekki fullgerð fyrr en sent hefur verið undirritað umsóknarbréf til Orkustofnunar.</t>
  </si>
  <si>
    <r>
      <t>Varmaafl hitaveitu [MW</t>
    </r>
    <r>
      <rPr>
        <vertAlign val="subscript"/>
        <sz val="11"/>
        <color theme="1"/>
        <rFont val="Calibri"/>
        <family val="2"/>
        <scheme val="minor"/>
      </rPr>
      <t>th</t>
    </r>
    <r>
      <rPr>
        <sz val="11"/>
        <color theme="1"/>
        <rFont val="Calibri"/>
        <family val="2"/>
        <scheme val="minor"/>
      </rPr>
      <t>]:</t>
    </r>
  </si>
  <si>
    <t>Hámarksnýting á hverjum tíma [l/s]:</t>
  </si>
  <si>
    <t>Meðalnýting á ári [l/s]:</t>
  </si>
  <si>
    <t>Nýting á ári [PJ]:</t>
  </si>
  <si>
    <t>Massavinnsla á ári [Tg]:</t>
  </si>
  <si>
    <t>Áætluð gufurýrnun [%/a]:</t>
  </si>
  <si>
    <t>Áætlaður meðalniðurdráttur [bar-a]:</t>
  </si>
  <si>
    <t>Upphafsviðmið [bar]:</t>
  </si>
  <si>
    <t>Dýpi [m]:</t>
  </si>
  <si>
    <t>Upplýsingar um notkun á dreifisvæði:</t>
  </si>
  <si>
    <t>Nálgast má upplýsingar um stærð húsnæðis hjá Þjóðskrá og hjá skipulagsfulltrúum.</t>
  </si>
  <si>
    <t>Almennt um veitusvæði:</t>
  </si>
  <si>
    <t>Kort af veitusvæði:</t>
  </si>
  <si>
    <t>Aðrar upplýsingar:</t>
  </si>
  <si>
    <t>T.d. Skipulag svæðis.</t>
  </si>
  <si>
    <t>tonn</t>
  </si>
  <si>
    <t>Áætluð þörf á heitu vatni (magn):</t>
  </si>
  <si>
    <t>Áætluð þörf á heitu vatni (rúmmál):</t>
  </si>
  <si>
    <t>l/s</t>
  </si>
  <si>
    <t>Áætluð þörf á flæði til að anna áætlaðri orkuþörf</t>
  </si>
  <si>
    <t>°C</t>
  </si>
  <si>
    <t>Bakrásarhitastig:</t>
  </si>
  <si>
    <t>Framrásarhitastig:</t>
  </si>
  <si>
    <t>Áætlað framrásar- og bakrásarhitastig:</t>
  </si>
  <si>
    <t>TJ/ár</t>
  </si>
  <si>
    <t>Áætluð orkuþörf</t>
  </si>
  <si>
    <t>MW/ár</t>
  </si>
  <si>
    <t>MWst/ár</t>
  </si>
  <si>
    <t>Áætlað orkutap</t>
  </si>
  <si>
    <t>Þjónustu- og atvinnuhús</t>
  </si>
  <si>
    <t>Vélageymslur og gripahús</t>
  </si>
  <si>
    <r>
      <t>m</t>
    </r>
    <r>
      <rPr>
        <vertAlign val="superscript"/>
        <sz val="11"/>
        <color theme="1"/>
        <rFont val="Calibri"/>
        <family val="2"/>
        <scheme val="minor"/>
      </rPr>
      <t>2</t>
    </r>
  </si>
  <si>
    <t>Sundlaug</t>
  </si>
  <si>
    <t>Sumarhús</t>
  </si>
  <si>
    <t>Kirkjur</t>
  </si>
  <si>
    <t>Bílskúr</t>
  </si>
  <si>
    <t>Íbúðarhús</t>
  </si>
  <si>
    <t>Upplýsingar um heildarstærð allra húsnæða:</t>
  </si>
  <si>
    <t>Fylla skal inn í gullitaða reiti þar sem við á.</t>
  </si>
  <si>
    <t>Áætlun á orkuþörf, flæði og magni heits vatns</t>
  </si>
  <si>
    <t>kWst/m3</t>
  </si>
  <si>
    <t>kWst/m2</t>
  </si>
  <si>
    <r>
      <t>[kg/m</t>
    </r>
    <r>
      <rPr>
        <i/>
        <vertAlign val="superscript"/>
        <sz val="11"/>
        <color theme="1"/>
        <rFont val="Times New Roman"/>
        <family val="1"/>
      </rPr>
      <t>3</t>
    </r>
    <r>
      <rPr>
        <i/>
        <sz val="11"/>
        <color theme="1"/>
        <rFont val="Times New Roman"/>
        <family val="1"/>
      </rPr>
      <t>]</t>
    </r>
  </si>
  <si>
    <t>[kj/kg]</t>
  </si>
  <si>
    <t>[°C]</t>
  </si>
  <si>
    <r>
      <t>[kWst/m</t>
    </r>
    <r>
      <rPr>
        <i/>
        <vertAlign val="superscript"/>
        <sz val="11"/>
        <color theme="1"/>
        <rFont val="Times New Roman"/>
        <family val="1"/>
      </rPr>
      <t>3</t>
    </r>
    <r>
      <rPr>
        <i/>
        <sz val="11"/>
        <color theme="1"/>
        <rFont val="Times New Roman"/>
        <family val="1"/>
      </rPr>
      <t>]</t>
    </r>
  </si>
  <si>
    <r>
      <t>[kJ/m</t>
    </r>
    <r>
      <rPr>
        <i/>
        <vertAlign val="superscript"/>
        <sz val="11"/>
        <color theme="1"/>
        <rFont val="Times New Roman"/>
        <family val="1"/>
      </rPr>
      <t>3</t>
    </r>
    <r>
      <rPr>
        <i/>
        <sz val="11"/>
        <color theme="1"/>
        <rFont val="Times New Roman"/>
        <family val="1"/>
      </rPr>
      <t>]</t>
    </r>
  </si>
  <si>
    <t>Eðlismassi</t>
  </si>
  <si>
    <t>Vermi</t>
  </si>
  <si>
    <t>Hitastig</t>
  </si>
  <si>
    <t>Orkuinnihald</t>
  </si>
  <si>
    <r>
      <t>D</t>
    </r>
    <r>
      <rPr>
        <b/>
        <sz val="11"/>
        <color theme="1"/>
        <rFont val="Times New Roman"/>
        <family val="1"/>
      </rPr>
      <t>T</t>
    </r>
  </si>
  <si>
    <t>Vermi og eðlismassi vatns</t>
  </si>
  <si>
    <t>Orkuinnihald vatns</t>
  </si>
  <si>
    <t>Tegund húsnæðis - orkuþörf</t>
  </si>
  <si>
    <t>Viðmiðunarhola 1:</t>
  </si>
  <si>
    <t>Viðmiðunarhola 2:</t>
  </si>
  <si>
    <t>Viðmiðunarhola 3:</t>
  </si>
  <si>
    <t>open</t>
  </si>
  <si>
    <t>high</t>
  </si>
  <si>
    <t>low</t>
  </si>
  <si>
    <t>close</t>
  </si>
  <si>
    <t>Þegar séð er fram á niðurdrátt eða lækkun vatnsborðs þarf að leggja fram áætlun um niðurdrátt, sjá "Niðurdráttur"</t>
  </si>
  <si>
    <t>Þegar séð er fram á niðurdrátt eða lækkun vatnsborðs þarf að leggja fram áætlun um niðurdrátt.</t>
  </si>
  <si>
    <t>UMSÓKN UM NÝTINGARLEYFI Á JARÐHITA</t>
  </si>
  <si>
    <t>á jarðhita</t>
  </si>
  <si>
    <t>Leiðbeiningar</t>
  </si>
  <si>
    <t>Gera skal grein fyrir áætlun um framkvæmdir, hvenær þær byrja, hvenær þeim lýkur og hvenær upphaf reksturs er áætlað.</t>
  </si>
  <si>
    <t>Nægjanlegt er t.d. að taka skjáskot af kortavefsjá þar sem veitusvæðið er greinilega merkt inn.</t>
  </si>
  <si>
    <t>Sem dæmi má benda á nýtingarleyfi á jarðhita á Þeistareykjum, gefið út 28. mars 2014, og nýtingarleyfi á jarðhita á Hellisheiði, gefið út 2. nóvember 2015.</t>
  </si>
  <si>
    <t xml:space="preserve">Borholur: </t>
  </si>
  <si>
    <t>NOTKUN Á VEITUSVÆÐI LEYFISHAFA</t>
  </si>
  <si>
    <t>Upphaflegur tilgangur:</t>
  </si>
  <si>
    <t>Núverandi notkun</t>
  </si>
  <si>
    <t>Verkkaupi:</t>
  </si>
  <si>
    <t>Lokadýpi holu:</t>
  </si>
  <si>
    <t>Fóðringardýpi:</t>
  </si>
  <si>
    <t>Auðkennis-númer:</t>
  </si>
  <si>
    <t>Núverandi notkun:</t>
  </si>
  <si>
    <t>Hnit holu (ISN93):</t>
  </si>
  <si>
    <t>Veljið eitt:</t>
  </si>
  <si>
    <t>[m]</t>
  </si>
  <si>
    <t>Upphaflegur tilgangur</t>
  </si>
  <si>
    <t>Gufuöflun</t>
  </si>
  <si>
    <t>Heitavatnsöflun</t>
  </si>
  <si>
    <t>Kaldavatnshola</t>
  </si>
  <si>
    <t>Hitastigulshola</t>
  </si>
  <si>
    <t>Niðurdælingarhola</t>
  </si>
  <si>
    <t>Rannsóknarhola</t>
  </si>
  <si>
    <t>Virkjanarannsóknir</t>
  </si>
  <si>
    <t>Leitarhola</t>
  </si>
  <si>
    <t>Sjótaka</t>
  </si>
  <si>
    <t>Písahola</t>
  </si>
  <si>
    <t>Jarðskautshola</t>
  </si>
  <si>
    <t>Gullleit</t>
  </si>
  <si>
    <t>Mannvirkjagerð</t>
  </si>
  <si>
    <t>Skolvatnshola</t>
  </si>
  <si>
    <t>Varmadæla</t>
  </si>
  <si>
    <t>Vinnsluhola</t>
  </si>
  <si>
    <t>Ótengd hola</t>
  </si>
  <si>
    <t>Lokuð hola</t>
  </si>
  <si>
    <r>
      <t>1.</t>
    </r>
    <r>
      <rPr>
        <sz val="7"/>
        <color theme="1"/>
        <rFont val="Calibri"/>
        <family val="2"/>
        <scheme val="minor"/>
      </rPr>
      <t xml:space="preserve">      </t>
    </r>
    <r>
      <rPr>
        <sz val="11"/>
        <color theme="1"/>
        <rFont val="Calibri"/>
        <family val="2"/>
        <scheme val="minor"/>
      </rPr>
      <t>Nafn umsækjanda og kennitala.</t>
    </r>
  </si>
  <si>
    <r>
      <t>2.</t>
    </r>
    <r>
      <rPr>
        <sz val="7"/>
        <color theme="1"/>
        <rFont val="Calibri"/>
        <family val="2"/>
        <scheme val="minor"/>
      </rPr>
      <t xml:space="preserve">      </t>
    </r>
    <r>
      <rPr>
        <sz val="11"/>
        <color theme="1"/>
        <rFont val="Calibri"/>
        <family val="2"/>
        <scheme val="minor"/>
      </rPr>
      <t>Gildistími leyfis</t>
    </r>
  </si>
  <si>
    <r>
      <t>3.</t>
    </r>
    <r>
      <rPr>
        <sz val="7"/>
        <color theme="1"/>
        <rFont val="Calibri"/>
        <family val="2"/>
        <scheme val="minor"/>
      </rPr>
      <t xml:space="preserve">      </t>
    </r>
    <r>
      <rPr>
        <sz val="11"/>
        <color theme="1"/>
        <rFont val="Calibri"/>
        <family val="2"/>
        <scheme val="minor"/>
      </rPr>
      <t>Nýtingarsvæði</t>
    </r>
  </si>
  <si>
    <t>Gerð holu:</t>
  </si>
  <si>
    <t>Gerð holu</t>
  </si>
  <si>
    <t>Lengd holu:</t>
  </si>
  <si>
    <t>Bein hola</t>
  </si>
  <si>
    <t>Stefnuboruð hola</t>
  </si>
  <si>
    <t>Óskað er eftir upplýsingum um allar holur á nýtingarsvæði, óháð nýtingu, eignarrétti eða hvort þær eru nú þegar í borholuskrá OS.</t>
  </si>
  <si>
    <t>Frekari upplýsingar um heildsölu:</t>
  </si>
  <si>
    <t>Hægt er að nálgast borholuskrá Orkustofnunar á map.is/os og os.is/borholuleit</t>
  </si>
  <si>
    <t>Áætluð massarýrnun [kg/a] eða [%/a]:</t>
  </si>
  <si>
    <t>Frekari upplýsingar um losun:</t>
  </si>
  <si>
    <t xml:space="preserve">Skilgreina skal viðmiðunarholu þar sem þrýstingur er mældur á ákveðnu dýpi sem er til grundvallar reiknilíkaninu. </t>
  </si>
  <si>
    <t>Viðmiðunarholur geta verið fleiri en ein.</t>
  </si>
  <si>
    <t>Reiknilíkan skal endurskoða á a.m.k. 5 ára fresti.</t>
  </si>
  <si>
    <t>Lýsing á mannvirkjum vegna nýtingar:</t>
  </si>
  <si>
    <t>Rekstraraðili skal vera vátryggður. Staðfesting á tryggingum skal fylgja umsókn.</t>
  </si>
  <si>
    <r>
      <t>5.</t>
    </r>
    <r>
      <rPr>
        <sz val="7"/>
        <color theme="1"/>
        <rFont val="Calibri"/>
        <family val="2"/>
        <scheme val="minor"/>
      </rPr>
      <t xml:space="preserve">      </t>
    </r>
    <r>
      <rPr>
        <sz val="11"/>
        <color theme="1"/>
        <rFont val="Calibri"/>
        <family val="2"/>
        <scheme val="minor"/>
      </rPr>
      <t>Tilgangur nýtingar</t>
    </r>
  </si>
  <si>
    <t>UMSÓKN UM NÝTINGARLEYFI</t>
  </si>
  <si>
    <t xml:space="preserve">Fyllið inn eins og við á: </t>
  </si>
  <si>
    <t>UPPLÝSINGAR UM UMSÆKJANDA</t>
  </si>
  <si>
    <t>a)</t>
  </si>
  <si>
    <t>Umsóknaraðili</t>
  </si>
  <si>
    <t>Nafn umsóknaraðila:</t>
  </si>
  <si>
    <t>Kennitala umsóknaraðila:</t>
  </si>
  <si>
    <t>Heimilisfang umsóknaraðila:</t>
  </si>
  <si>
    <t>Nafn forsvarsmanns:</t>
  </si>
  <si>
    <t>b)</t>
  </si>
  <si>
    <t>Upplýsingar um tengilið sem kemur fram fyrir hönd umsækjanda</t>
  </si>
  <si>
    <t>Nafn tengiliðar:</t>
  </si>
  <si>
    <t>Vensl við umsækjanda:</t>
  </si>
  <si>
    <t>FYRIRHUGAÐ NÝTINGARSVÆÐI</t>
  </si>
  <si>
    <t xml:space="preserve">a) </t>
  </si>
  <si>
    <t>Staðsetning nýtingarsvæðis:</t>
  </si>
  <si>
    <t>Heiti jarða sem nýtingarsvæði er staðsett í:</t>
  </si>
  <si>
    <t>Sveitarfélag (sveitarfélög):</t>
  </si>
  <si>
    <t xml:space="preserve">b) </t>
  </si>
  <si>
    <t>Mörk nýtingarsvæðis í hnitakerfi ISN93:</t>
  </si>
  <si>
    <t>(bætið við línum eftir þörfum)</t>
  </si>
  <si>
    <t>Vegna umsagnarferlis skal fylgja með umsókn kort af fyrirhuguðu nýtingarsvæði ásamt hnitum á mörkum þess.</t>
  </si>
  <si>
    <t>Kortið skal vera upplýsandi og skýrt þannig að umsagnaraðilar geti gert sér grein fyrir staðháttum og legu svæðis.</t>
  </si>
  <si>
    <t>(Orkustofnun útbýr endanlegt kort með leyfi, þessi gögn eru hugsuð fyrir yfirferð á umsókn og til notkunar í umsagnarferli)</t>
  </si>
  <si>
    <t>Kort í fylgiskjali nr.:</t>
  </si>
  <si>
    <t xml:space="preserve">c) </t>
  </si>
  <si>
    <t>Nánari upplýsingar um jarðir á nýtingarsvæði</t>
  </si>
  <si>
    <t>Landnúmer</t>
  </si>
  <si>
    <t>Kennitala</t>
  </si>
  <si>
    <t>Heimilisfang</t>
  </si>
  <si>
    <t>Eignarhluti jarðar</t>
  </si>
  <si>
    <t>UPPLÝSINGAR UM FYRIRHUGAÐA NÝTINGU</t>
  </si>
  <si>
    <t>Hitastig vatns [°C]:</t>
  </si>
  <si>
    <t xml:space="preserve">Ath: gera þarf grein fyrir öllum borholum á svæðinu, óháð eignarrétti eða nýtingu, sjá flipann "Borholur". </t>
  </si>
  <si>
    <t>Gildistími leyfis</t>
  </si>
  <si>
    <t>Gildistími sem óskað er eftir [ár]:</t>
  </si>
  <si>
    <t>Nánar um fyrirhugaða nýtingu</t>
  </si>
  <si>
    <t>(Ef „annað“, þá hvað?)</t>
  </si>
  <si>
    <t>Sala til annars dreifiaðila? Ef svo er, tilgreinið magn:</t>
  </si>
  <si>
    <t>Önnur nýting á svæðinu:</t>
  </si>
  <si>
    <t>Áætluð áhrif nýtingar á auðlindir:</t>
  </si>
  <si>
    <t xml:space="preserve">d) </t>
  </si>
  <si>
    <t>Niðurstöður rannsókna</t>
  </si>
  <si>
    <t>SKIPULAGSMÁL</t>
  </si>
  <si>
    <t>Staða skipulags:</t>
  </si>
  <si>
    <t>Dags.</t>
  </si>
  <si>
    <t>Fylgiskjal nr.</t>
  </si>
  <si>
    <t>Afrit af staðfestu aðalskipulagi</t>
  </si>
  <si>
    <t>Afrit af staðfestu deiliskipulagi</t>
  </si>
  <si>
    <t>Já/Nei</t>
  </si>
  <si>
    <t>Umhverfismat (eftir því sem við á):</t>
  </si>
  <si>
    <t>Fellur fyrirhuguð nýting undir ákvæði laga nr. 111/2021?</t>
  </si>
  <si>
    <t>Matsskýrsla</t>
  </si>
  <si>
    <t>Ákvörðun Skipulagsstofnunar um matsskyldu framkvæmdar í B-flokki</t>
  </si>
  <si>
    <t>Tilkynning til Skipulagsstofnunar um framkvæmd</t>
  </si>
  <si>
    <t xml:space="preserve"> FRAMKVÆMDIR TENGDAR NÝTINGU</t>
  </si>
  <si>
    <t>Framkvæmdaáætlun</t>
  </si>
  <si>
    <t>Mannvirki</t>
  </si>
  <si>
    <t>TRYGGINGAR:</t>
  </si>
  <si>
    <t>Skila skal staðfestingu á tryggingum með umsókn</t>
  </si>
  <si>
    <t>Staðfesting í fylgiskjali nr.:</t>
  </si>
  <si>
    <t>FYLGISKJÖL:</t>
  </si>
  <si>
    <t>Nr.</t>
  </si>
  <si>
    <t>Skráarheiti</t>
  </si>
  <si>
    <t>Lýsing efnis fylgiskjals:</t>
  </si>
  <si>
    <t>(bætið við línum eftir því sem við á)</t>
  </si>
  <si>
    <t xml:space="preserve">fyrir nýtingu jarðhita með vísan til laga nr. 57/1998 </t>
  </si>
  <si>
    <t>Heiti jarðar</t>
  </si>
  <si>
    <t>Eigandi jarðhitaréttinda</t>
  </si>
  <si>
    <t>Samningur um nýtingu? Nr. Fylgiskjals</t>
  </si>
  <si>
    <t>Umfang nýtingar og eðli jarðhita</t>
  </si>
  <si>
    <t>i) Jarðhitavökvi undir 100°C</t>
  </si>
  <si>
    <t>ii) Jarðhitavökvi yfir 100°C</t>
  </si>
  <si>
    <t>Framrásarhitastig veitu (°C):</t>
  </si>
  <si>
    <t>Bakrásarhitastig veitu (°C):</t>
  </si>
  <si>
    <t>Vermi vökva [kJ/kg]:</t>
  </si>
  <si>
    <t>Ath: Ólíkar upplýsingar eiga við eftir því hvort um sé að ræða hitastig undir eða yfir 100°C.</t>
  </si>
  <si>
    <t>Hitastig affallsvatns frá virkjun/veitu:</t>
  </si>
  <si>
    <t xml:space="preserve">Tilgreinið eftir því sem við á rannsóknarskýrslur og önnur gögn um auðlind, þ.m.t. niðurdrátt, áhrif nýtingar, reiknilíkan af jarðhitakerfi. </t>
  </si>
  <si>
    <t>Vísað er til reglna Orkustofnunar um skráningu, hönnun og frágang borhola og skil á upplýsingum um borholur til Orkustofnunar, nr. OS-2019-R01-01</t>
  </si>
  <si>
    <t>Í umsókninni skulu koma fram helstu upplýsingar um nýtingarsvæði og umsækjanda, sjá leiðbeiningar hér að neðan varðandi hvaða upplýsinga er óskað eftir í hverjum lið. Einnig er vísað til VIII. kafla auðlindalaga varðandi skilyrði við veitingu leyfa, efni þeirra og afturköllun.</t>
  </si>
  <si>
    <r>
      <rPr>
        <b/>
        <sz val="11"/>
        <color theme="1"/>
        <rFont val="Calibri"/>
        <family val="2"/>
        <scheme val="minor"/>
      </rPr>
      <t>Athugið!</t>
    </r>
    <r>
      <rPr>
        <sz val="11"/>
        <color theme="1"/>
        <rFont val="Calibri"/>
        <family val="2"/>
        <scheme val="minor"/>
      </rPr>
      <t xml:space="preserve"> Vinsamlegast skilið umsókn þessari með rafrænum hætti til Orkustofnunar. </t>
    </r>
  </si>
  <si>
    <t>Vakin er athygli á því að einnig ber að skila til stofnunarinnar bréflegri umsókn, undirritaðri af þar til bærum forráðamanni umsækjanda þar sem fram komi:</t>
  </si>
  <si>
    <r>
      <t>6.</t>
    </r>
    <r>
      <rPr>
        <sz val="7"/>
        <color theme="1"/>
        <rFont val="Calibri"/>
        <family val="2"/>
        <scheme val="minor"/>
      </rPr>
      <t xml:space="preserve">      </t>
    </r>
    <r>
      <rPr>
        <sz val="11"/>
        <color theme="1"/>
        <rFont val="Calibri"/>
        <family val="2"/>
        <scheme val="minor"/>
      </rPr>
      <t>Yfirlit yfir fylgiskjöl með umsókn (sbr. tölulið 7 í flipanum Umsókn)</t>
    </r>
  </si>
  <si>
    <r>
      <t>7.</t>
    </r>
    <r>
      <rPr>
        <sz val="7"/>
        <color theme="1"/>
        <rFont val="Calibri"/>
        <family val="2"/>
        <scheme val="minor"/>
      </rPr>
      <t xml:space="preserve">      </t>
    </r>
    <r>
      <rPr>
        <sz val="11"/>
        <color theme="1"/>
        <rFont val="Calibri"/>
        <family val="2"/>
        <scheme val="minor"/>
      </rPr>
      <t>Dagsetning og undirskrift umsækjanda</t>
    </r>
  </si>
  <si>
    <r>
      <t xml:space="preserve">Auk umsóknareyðublaðs vísast til flipans </t>
    </r>
    <r>
      <rPr>
        <b/>
        <i/>
        <sz val="11"/>
        <color theme="1"/>
        <rFont val="Calibri"/>
        <family val="2"/>
        <scheme val="minor"/>
      </rPr>
      <t>Borholur</t>
    </r>
    <r>
      <rPr>
        <sz val="11"/>
        <color theme="1"/>
        <rFont val="Calibri"/>
        <family val="2"/>
        <scheme val="minor"/>
      </rPr>
      <t xml:space="preserve"> þar sem ítarupplýsingar eru settar inn</t>
    </r>
  </si>
  <si>
    <t>Samkvæmt auðlindalögum (sjá m.a. 14. og 22. gr.) ber að veita Orkustofnun upplýsingar um jarðboranir og heldur stofnunin skrá um borholur. Því er óskað eftir upplýsingum um allar þær borholur sem eru innan nýtingarsvæðisins, óháð því hvort umsækjandi er eigandi eða rekstraraðili þeirra, eða hvort þær eru í nýtingu.</t>
  </si>
  <si>
    <t xml:space="preserve">Leiðbeiningar fyrir umsóknareyðublað: </t>
  </si>
  <si>
    <t xml:space="preserve">Almennar upplýsingar um umsækjanda og rekstraraðila. </t>
  </si>
  <si>
    <t>2. FYRIRHUGAÐ NÝTINGARSVÆÐI</t>
  </si>
  <si>
    <t xml:space="preserve">Óskað er eftir lýsandi upplýsingum um það svæði sem fyrirhugað er að nýta, þ.m.t. um staðsetningu þess, bæði í orðum og með hnitum sem afmarka það svæði sem sótt er um. Nauðsynlegt er að nýtingarsvæði sé skýrt skilgreint með hnitsetningu. Miðað er við að ISN93 hnitakerfi sé notað. </t>
  </si>
  <si>
    <t xml:space="preserve">Gera þarf grein fyrir hverjir séu landeigendur á nýtingarsvæðinu og hvort þeir séu jafnframt eigendur grunnvatnsréttinda. Leita þarf samninga við handhafa auðlindaréttinda á öllu nýtingarsvæðinu um endurgjald fyrir auðlindanýtinguna, séu þeir aðrir en umsækjandi. </t>
  </si>
  <si>
    <t>Í því skyni að Orkustofnun geti uppfyllt skilyrði stjórnsýslulaga nr. 93/1994, ber stofnuninni að upplýsa landeigendur og/eða rétthafa auðlindar um fyrirhugaðar framkvæmdir og gefa þeim kost á að koma að sjónarmiðum sínum áður en ákvörðun er tekin um útgáfu leyfis. Vegna þessa ber umsækjanda að upplýsa um alla rétthafa á svæðinu.</t>
  </si>
  <si>
    <t>Hafa ber í huga að skv. 7. gr. auðlindalaga fellur nýtingarleyfi niður að 60 dögum liðnum frá útgáfu leyfisins hafi leyfishafi hvorki náð samkomulagi við landeiganda eða fengið heimild til eignarnáms. Vegna þessa er óskað eftir upplýsingum um hvort samkomulag þar að lútandi liggi fyrir gagnvart sérhverjum landeiganda og/eða rétthafa.</t>
  </si>
  <si>
    <t>3.  UPPLÝSINGAR UM NÝTINGU</t>
  </si>
  <si>
    <t>Tilgreina skal til hve langs tíma óskað er að leyfið gildi. Hafa ber í huga að skv. 3. gr. a í auðlindalögum er ríki, sveitarfélögum og félögum í þeirra eigu heimilt að veita tímabundinn afnotarétt til allt að 65 ára í senn.</t>
  </si>
  <si>
    <t>4. SKIPULAGSMÁL</t>
  </si>
  <si>
    <t>Umsækjanda ber að veita upplýsingar um stöðu skipulagsmála, og hvort fyrirhuguð nýting sé í samræmi við staðfest aðalskipulag. Þá er óskað upplýsinga um hvort deiliskipulag liggi fyrir um fyrirhugað nýtingarsvæði (eftir því sem við á).
Æskilegt er að með umsókn fylgi afrit af staðfestum skipulagsuppdráttum, eða auglýstum skipulagsdrögum þar sem þau liggja fyrir.</t>
  </si>
  <si>
    <t>Sömuleiðis ber að gera grein fyrir málsmeðferð vegna umhverfismats, þ.e. matsskýrsla og álit Skipulagsstofnunar ef um er að ræða framkvæmd í flokki A í 1. viðauka laga nr. 111/2021 og/eða ákvörðun um matsskyldu ásamt tilkynningu um framkvæmd ef um er að ræða framkvæmd í flokki B.</t>
  </si>
  <si>
    <t>Lýsing á mannvirkjum vegna nýtingar, þ.m.t. lagnir. Frumdrættir að mannvirkjum skulu fylgja umsókn.</t>
  </si>
  <si>
    <t>6. TRYGGINGAR</t>
  </si>
  <si>
    <t>7. FYLGISKJÖL</t>
  </si>
  <si>
    <t>Öll fylgiskjöl með umsókn skulu talin upp hér með heiti og einfaldri lýsingu á efni þeirra.</t>
  </si>
  <si>
    <t xml:space="preserve">Umsókn þessi er fyrir hverskonar nýtingu á jarðhita á landi og í sjávarbotni innan netlaga, sbr.  6. gr. laga um rannsóknir og nýtingu á auðlindum í jörðu, nr. 57/1998 (auðlindalög). </t>
  </si>
  <si>
    <t>Með jarðhita er átt við annars vegar jarðvarmaforða í bergi í jarðskorpunni og hins vegar stöðugan straum varma úr iðrum jarðar sem ekki telst grunnvatn., sbr. 2. gr. auðlindalaga.</t>
  </si>
  <si>
    <t>Umsækjendum er bent á að kynna sér framangreind og önnur ákvæði auðlindalaga eftir því sem við á. Í því efni vísast einkum til IV., VII. og X. kafla laganna. Einnig er bent á að nýting jarðhita getur verið háð leyfum annarra stjórnvalda og/eða ákvæðum annarra laga en hér eru tilgreind.</t>
  </si>
  <si>
    <t>4.   Umsótt magn jarðhita</t>
  </si>
  <si>
    <t>Nýtingarleyfi eru veitt á grundvelli orkunýtingar, nýtingarhraða og massatöku. Gera þarf grein fyrir hversu mikinn vökva skal nýta á ársgrundvelli, sem og þegar hámarksálag er. Ef hitastig vökvans er yfir 100°C er miðað við að gert sé grein fyrir orku-og massaupptöku sem og vermi. Ef hitastig vökvans er undir 100°C er miðað við meðalnýtingu á ársgrundvelli í l/s, og svo hámarksnýtingu á hverjum tímapunkti, þ.e. það hámarksrennsli sem er hæfilegt í l/s. Fyrir hitaveitur er óskað eftir holutoppshitastigi sem og að framrásar- og bakrásarhitastig sé tilgreint. Fyrir virkjanir er óskað eftir hitastigi affallsvatns frá virkjuninni.</t>
  </si>
  <si>
    <t>Gera þarf grein fyrir tilgangi nýtingar, sjá fellilista. Jafnframt er óskað eftir stuttri lýsingu á þeirri starfsemi, þ.m.t. hitaveitu, sem fyrirhuguð nýting mun þjóna. Ef umræddar upplýsingar eru viðamiklar, eða ef umsækjandi svo óskar, geta þessar upplýsingar fylgt umsókn í sér greinargerð(um) en þá ber að tilgreina númer fylgiskjals sem þær upplýsingar er að finna, sjá lið 7.</t>
  </si>
  <si>
    <t>Tilgreina ber aðra nýtingu sem fyrir er í nágrenni fyrirhugaðs nýtingarsvæði, hvers eðlis hún er (s.s. hitaveita, fiskeldi, iðnaður) og hvort gert sé ráð fyrir því að áhrifa gæti á nýtingu hvors aðila fyrir sig.</t>
  </si>
  <si>
    <t>Umsækjandi skal gera grein fyrir þeim rannsóknum sem liggja að baki umsókn. Ef talið er að nýting geti haft í för með sér niðurdrátt og lækkun vatnsborðs út fyrir nýtingarsvæðið er óskað eftir reiknilíkani sem spáir fyrir um hversu mikil og víðtæk sú lækkun verður.</t>
  </si>
  <si>
    <t>Heiti jarðhitasvæðis:</t>
  </si>
  <si>
    <t>Heiti hitaveitu eða virkjunar:</t>
  </si>
  <si>
    <t>Jarðhitavirkjun</t>
  </si>
  <si>
    <t>c)</t>
  </si>
  <si>
    <t>Losun affallsvatns</t>
  </si>
  <si>
    <t>d)</t>
  </si>
  <si>
    <t>Niðurdráttur og gufurýrnun</t>
  </si>
  <si>
    <t>5. FRAMKVÆMDIR TENGDAR NÝTINGU</t>
  </si>
  <si>
    <t>Gera skal grein fyrir niðurdrætti í eyðublaði og leggja fram spá um niðurdrátt í sérstökum flipa. Þá skal gera grein fyrir áætlaðri rýrnun á gufu og massa á ársgrundvelli.</t>
  </si>
  <si>
    <t>Gera skal grein fyrir tilhögun á losun affallsvatns.</t>
  </si>
  <si>
    <t>Landeigandi</t>
  </si>
  <si>
    <t>Upplýsingar um landeigendur</t>
  </si>
  <si>
    <t>Upplýsingar um eigendur jarðhitaréttinda, ef aðrir en landeigendur</t>
  </si>
  <si>
    <t>Landsvirkjun</t>
  </si>
  <si>
    <t>Háaleitisbraut 68</t>
  </si>
  <si>
    <t>Reykjavík</t>
  </si>
  <si>
    <t>landsvirkjun@landsvirkjun.is</t>
  </si>
  <si>
    <t>Hörður Arnarson</t>
  </si>
  <si>
    <t>Jónas Ketilsson</t>
  </si>
  <si>
    <t>Verkefnisstjórni - þróun jarðvarma</t>
  </si>
  <si>
    <t>jonas.ketilsson@landsvirkjun.is</t>
  </si>
  <si>
    <t>Þeistareykjastöð</t>
  </si>
  <si>
    <t>Þeistareykir í Þingeyjarsveit</t>
  </si>
  <si>
    <t>Þeistareykir</t>
  </si>
  <si>
    <t>Þingeyjarsveit</t>
  </si>
  <si>
    <t>Sjá gildandi nýtingarleyfi</t>
  </si>
  <si>
    <t xml:space="preserve"> </t>
  </si>
  <si>
    <t>550322-1100</t>
  </si>
  <si>
    <t>Laugum</t>
  </si>
  <si>
    <t>Sjá gildandi leyfi</t>
  </si>
  <si>
    <t>Já</t>
  </si>
  <si>
    <t>Fylgiskjal 1: http://skipulagsaaetlanir.skipulagsstofnun.is/skipulagvefur/display.aspx?numer=10942</t>
  </si>
  <si>
    <t>Fylgiskjal 2: http://skipulagsaaetlanir.skipulagsstofnun.is/skipulagvefur/display.aspx?numer=11077</t>
  </si>
  <si>
    <t>Álit Skipulagsstofnunar um matsskýrslu</t>
  </si>
  <si>
    <t>Fylgiskjal 4: https://www.skipulag.is/media/attachments/Umhverfismat/814/Matsskyrsla%20%C3%9Eeistareykjavirkjun.pdf</t>
  </si>
  <si>
    <t>Fylgiskjal 3: https://www.skipulag.is/umhverfismat-framkvaemda/gagnagrunnur-umhverfismats/alit-skipulagsstofnunar/nr/515</t>
  </si>
  <si>
    <t>Hliðstæð skilyrði og í gildandi leyfi</t>
  </si>
  <si>
    <t>Hliðstæð skilyrði og í gildandi leyfi og fjallað er um í umsókn.</t>
  </si>
  <si>
    <t>Jarðvarmavirkjun. Gert er grein fyrir hönnunarforsendum jarðvarmavirkjunar í umsókn um virkjunarleyfi.</t>
  </si>
  <si>
    <t>Icelandic Power Insurance Ltd.</t>
  </si>
  <si>
    <t>Fylgiskjal 5</t>
  </si>
  <si>
    <t>Deiliskipulag Þeistareykjastöðvar</t>
  </si>
  <si>
    <t>Fylgiskjal 1 - Aðalskipulag Þeistareykjastöðvar</t>
  </si>
  <si>
    <t>Fylgiskjal 2 - Deiliskipulag Þeistareykjastöðvar</t>
  </si>
  <si>
    <t>Aðalskipulag Þeistareykjastöðvar</t>
  </si>
  <si>
    <t>Fylgiskjal 3 - Álit Skipulagsstofnunar</t>
  </si>
  <si>
    <t>Álit Skipulagsstofnunar</t>
  </si>
  <si>
    <t>Fyrirhugaðar framkvæmdir innan skipulagsheimilda.</t>
  </si>
  <si>
    <t>Fylgiskjal 4 - Matsskýrsla</t>
  </si>
  <si>
    <t>Fylgiskjal 5 - Staðfesting tryggingar</t>
  </si>
  <si>
    <t>Fylgiskjal 6 - Umhverfisvöktun</t>
  </si>
  <si>
    <t>Fylgiskjal 7 - Rannsóknir um djúpborun</t>
  </si>
  <si>
    <t>Fylgiskjal 8- Leyfilegur niðurdráttur</t>
  </si>
  <si>
    <t>Fylgiskjal 9 - Upplýsingaskylda og grunnrannsóknir</t>
  </si>
  <si>
    <t>Fylgiskjal 10 - Vinnslueftirlitsvísar</t>
  </si>
  <si>
    <t xml:space="preserve">Staðfesting ábyrgðartryggingar </t>
  </si>
  <si>
    <t>Fjórar umhverfisvöktunarskýrslur</t>
  </si>
  <si>
    <t>Þrjár sérfræðiskýrslur</t>
  </si>
  <si>
    <t>Minnisblað Vatnaskila</t>
  </si>
  <si>
    <t>Sjö sérfræðiskýrslur</t>
  </si>
  <si>
    <t>Átta sérfræðiskýrslur</t>
  </si>
  <si>
    <t>Raforkuvinnsla, húshitun bygginga á svæðinu og mögulega fjölnýting</t>
  </si>
  <si>
    <t>ÞG-18</t>
  </si>
  <si>
    <t>2500000000 kg/a</t>
  </si>
  <si>
    <t>3 %/a (meðaltal 5 ára)</t>
  </si>
  <si>
    <t>2-3 bar-a (meðaltal 5 ára)</t>
  </si>
  <si>
    <t>BÞ-01</t>
  </si>
  <si>
    <t>BÞ-02</t>
  </si>
  <si>
    <t>BÞ-03</t>
  </si>
  <si>
    <t>BÞ-04</t>
  </si>
  <si>
    <t>BÞ-05</t>
  </si>
  <si>
    <t>BÞ-06</t>
  </si>
  <si>
    <t>ÞJ-01</t>
  </si>
  <si>
    <t>ÞJ-02</t>
  </si>
  <si>
    <t>ÞS-01</t>
  </si>
  <si>
    <t>ÞS-02</t>
  </si>
  <si>
    <t>ÞS-03</t>
  </si>
  <si>
    <t>ÞS-04</t>
  </si>
  <si>
    <t>ÞS-05</t>
  </si>
  <si>
    <t>ÞS-06</t>
  </si>
  <si>
    <t>ÞS-07</t>
  </si>
  <si>
    <t>ÞR-01</t>
  </si>
  <si>
    <t>ÞR-02</t>
  </si>
  <si>
    <t>ÞR-03</t>
  </si>
  <si>
    <t>ÞR-04</t>
  </si>
  <si>
    <t>ÞR-05</t>
  </si>
  <si>
    <t>ÞR-06</t>
  </si>
  <si>
    <t>ÞR-07</t>
  </si>
  <si>
    <t>ÞR-08</t>
  </si>
  <si>
    <t>ÞR-09</t>
  </si>
  <si>
    <t>ÞR-10b</t>
  </si>
  <si>
    <t>ÞR-10</t>
  </si>
  <si>
    <t>Þr-11</t>
  </si>
  <si>
    <t>ÞR-12</t>
  </si>
  <si>
    <t>ÞR-13</t>
  </si>
  <si>
    <t>ÞR-14</t>
  </si>
  <si>
    <t>ÞR-15</t>
  </si>
  <si>
    <t>ÞR-16</t>
  </si>
  <si>
    <t>ÞH-01</t>
  </si>
  <si>
    <t>ÞG-01</t>
  </si>
  <si>
    <t>ÞG-02</t>
  </si>
  <si>
    <t>ÞG-03</t>
  </si>
  <si>
    <t>ÞG-04</t>
  </si>
  <si>
    <t>ÞG-05</t>
  </si>
  <si>
    <t>ÞG-06</t>
  </si>
  <si>
    <t>ÞG-07</t>
  </si>
  <si>
    <t>ÞG-08</t>
  </si>
  <si>
    <t>ÞG-09</t>
  </si>
  <si>
    <t>ÞG-10</t>
  </si>
  <si>
    <t>ÞG-11</t>
  </si>
  <si>
    <t>ÞG-12</t>
  </si>
  <si>
    <t>ÞG-13</t>
  </si>
  <si>
    <t>ÞG-14</t>
  </si>
  <si>
    <t>ÞG-15</t>
  </si>
  <si>
    <t>ÞG-16</t>
  </si>
  <si>
    <t>ÞG-17</t>
  </si>
  <si>
    <t>ÞG-19</t>
  </si>
  <si>
    <t>Í borun</t>
  </si>
  <si>
    <t>ÞN-01</t>
  </si>
  <si>
    <t>ÞN-02</t>
  </si>
  <si>
    <t>ÞSS-06</t>
  </si>
  <si>
    <t>ÞSS-07</t>
  </si>
  <si>
    <t>ÞSS-08</t>
  </si>
  <si>
    <t>ÞSS-09</t>
  </si>
  <si>
    <t>ÞV-01</t>
  </si>
  <si>
    <t>ÞV-02</t>
  </si>
  <si>
    <t>BK-01</t>
  </si>
  <si>
    <t>BK-02A</t>
  </si>
  <si>
    <t>BK-02B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</si>
</sst>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0.0"/>
    <numFmt numFmtId="167" formatCode="_-* #,##0.0\ \ \ \ \ \ ;\-* #,##0.0\ \ \ \ \ \ ;_-* &quot;-&quot;;_-@_-"/>
    <numFmt numFmtId="168" formatCode="_-* #,##0\ \ \ \ ;\-* #,##0\ \ \ \ ;_-* &quot;-&quot;;_-@_-"/>
    <numFmt numFmtId="169" formatCode="_-* #,##0\ \ \ \ \ ;\-* #,##0\ \ \ \ \ ;_-* &quot;-&quot;;_-@_-"/>
    <numFmt numFmtId="170" formatCode="0.000"/>
    <numFmt numFmtId="171" formatCode="0.0000"/>
  </numFmts>
  <fonts count="32" x14ac:knownFonts="1">
    <font>
      <sz val="11"/>
      <color theme="1"/>
      <name val="Calibri"/>
      <family val="2"/>
      <scheme val="minor"/>
    </font>
    <font>
      <b/>
      <sz val="11"/>
      <color theme="1"/>
      <name val="Calibri"/>
      <family val="2"/>
      <scheme val="minor"/>
    </font>
    <font>
      <b/>
      <sz val="20"/>
      <color theme="1"/>
      <name val="Calibri"/>
      <family val="2"/>
      <scheme val="minor"/>
    </font>
    <font>
      <b/>
      <sz val="26"/>
      <color theme="1"/>
      <name val="Calibri"/>
      <family val="2"/>
      <scheme val="minor"/>
    </font>
    <font>
      <vertAlign val="superscript"/>
      <sz val="11"/>
      <color theme="1"/>
      <name val="Calibri"/>
      <family val="2"/>
      <scheme val="minor"/>
    </font>
    <font>
      <i/>
      <sz val="11"/>
      <color theme="1"/>
      <name val="Calibri"/>
      <family val="2"/>
      <scheme val="minor"/>
    </font>
    <font>
      <vertAlign val="subscript"/>
      <sz val="11"/>
      <color theme="1"/>
      <name val="Calibri"/>
      <family val="2"/>
      <scheme val="minor"/>
    </font>
    <font>
      <b/>
      <i/>
      <sz val="11"/>
      <color theme="1"/>
      <name val="Calibri"/>
      <family val="2"/>
      <scheme val="minor"/>
    </font>
    <font>
      <b/>
      <vertAlign val="superscript"/>
      <sz val="11"/>
      <color theme="1"/>
      <name val="Calibri"/>
      <family val="2"/>
      <scheme val="minor"/>
    </font>
    <font>
      <sz val="11"/>
      <color theme="1"/>
      <name val="Calibri"/>
      <family val="2"/>
      <scheme val="minor"/>
    </font>
    <font>
      <sz val="11"/>
      <name val="Calibri"/>
      <family val="2"/>
      <scheme val="minor"/>
    </font>
    <font>
      <b/>
      <sz val="11"/>
      <color rgb="FFFF0000"/>
      <name val="Calibri"/>
      <family val="2"/>
      <scheme val="minor"/>
    </font>
    <font>
      <b/>
      <sz val="14"/>
      <color theme="1"/>
      <name val="Calibri"/>
      <family val="2"/>
      <scheme val="minor"/>
    </font>
    <font>
      <sz val="11"/>
      <color theme="1"/>
      <name val="Times New Roman"/>
      <family val="1"/>
    </font>
    <font>
      <b/>
      <sz val="11"/>
      <color theme="1"/>
      <name val="Times New Roman"/>
      <family val="1"/>
    </font>
    <font>
      <sz val="11"/>
      <name val="Times New Roman"/>
      <family val="1"/>
    </font>
    <font>
      <b/>
      <sz val="11"/>
      <name val="Times New Roman"/>
      <family val="1"/>
    </font>
    <font>
      <i/>
      <sz val="11"/>
      <color theme="1"/>
      <name val="Times New Roman"/>
      <family val="1"/>
    </font>
    <font>
      <i/>
      <vertAlign val="superscript"/>
      <sz val="11"/>
      <color theme="1"/>
      <name val="Times New Roman"/>
      <family val="1"/>
    </font>
    <font>
      <b/>
      <sz val="11"/>
      <color theme="1"/>
      <name val="Symbol"/>
      <family val="1"/>
      <charset val="2"/>
    </font>
    <font>
      <sz val="20"/>
      <color theme="1"/>
      <name val="Calibri"/>
      <family val="2"/>
      <scheme val="minor"/>
    </font>
    <font>
      <b/>
      <sz val="22"/>
      <color theme="1"/>
      <name val="Calibri"/>
      <family val="2"/>
      <scheme val="minor"/>
    </font>
    <font>
      <sz val="7"/>
      <color theme="1"/>
      <name val="Calibri"/>
      <family val="2"/>
      <scheme val="minor"/>
    </font>
    <font>
      <b/>
      <sz val="9"/>
      <color indexed="81"/>
      <name val="Tahoma"/>
      <family val="2"/>
    </font>
    <font>
      <b/>
      <i/>
      <sz val="11"/>
      <color rgb="FFFF0000"/>
      <name val="Calibri"/>
      <family val="2"/>
      <scheme val="minor"/>
    </font>
    <font>
      <sz val="12"/>
      <color theme="1"/>
      <name val="Calibri"/>
      <family val="2"/>
      <scheme val="minor"/>
    </font>
    <font>
      <b/>
      <sz val="11"/>
      <color rgb="FF000099"/>
      <name val="Calibri"/>
      <family val="2"/>
      <scheme val="minor"/>
    </font>
    <font>
      <sz val="9"/>
      <color indexed="81"/>
      <name val="Tahoma"/>
      <family val="2"/>
    </font>
    <font>
      <u/>
      <sz val="11"/>
      <color theme="10"/>
      <name val="Calibri"/>
      <family val="2"/>
      <scheme val="minor"/>
    </font>
    <font>
      <b/>
      <u/>
      <sz val="11"/>
      <color theme="10"/>
      <name val="Calibri"/>
      <family val="2"/>
      <scheme val="minor"/>
    </font>
    <font>
      <u/>
      <sz val="11"/>
      <name val="Calibri"/>
      <family val="2"/>
      <scheme val="minor"/>
    </font>
    <font>
      <sz val="12"/>
      <color rgb="FF363737"/>
      <name val="PT Sans"/>
      <family val="2"/>
    </font>
  </fonts>
  <fills count="7">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rgb="FFFFFF0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s>
  <cellStyleXfs count="3">
    <xf numFmtId="0" fontId="0" fillId="0" borderId="0"/>
    <xf numFmtId="9" fontId="9" fillId="0" borderId="0" applyFont="0" applyFill="0" applyBorder="0" applyAlignment="0" applyProtection="0"/>
    <xf numFmtId="0" fontId="28" fillId="0" borderId="0" applyNumberFormat="0" applyFill="0" applyBorder="0" applyAlignment="0" applyProtection="0"/>
  </cellStyleXfs>
  <cellXfs count="248">
    <xf numFmtId="0" fontId="0" fillId="0" borderId="0" xfId="0"/>
    <xf numFmtId="0" fontId="0" fillId="2" borderId="0" xfId="0" applyFill="1"/>
    <xf numFmtId="0" fontId="0" fillId="2" borderId="1" xfId="0" applyFill="1" applyBorder="1"/>
    <xf numFmtId="0" fontId="0" fillId="2" borderId="11" xfId="0" applyFill="1" applyBorder="1"/>
    <xf numFmtId="0" fontId="0" fillId="2" borderId="0" xfId="0" applyFill="1" applyProtection="1">
      <protection locked="0"/>
    </xf>
    <xf numFmtId="0" fontId="0" fillId="3" borderId="0" xfId="0" applyFill="1" applyProtection="1">
      <protection locked="0"/>
    </xf>
    <xf numFmtId="164" fontId="0" fillId="3" borderId="0" xfId="0" applyNumberFormat="1" applyFill="1" applyProtection="1">
      <protection locked="0"/>
    </xf>
    <xf numFmtId="3" fontId="0" fillId="3" borderId="0" xfId="0" applyNumberFormat="1" applyFill="1" applyProtection="1">
      <protection locked="0"/>
    </xf>
    <xf numFmtId="4" fontId="0" fillId="3" borderId="0" xfId="0" applyNumberFormat="1" applyFill="1" applyProtection="1">
      <protection locked="0"/>
    </xf>
    <xf numFmtId="0" fontId="10" fillId="2" borderId="0" xfId="0" applyFont="1" applyFill="1" applyProtection="1">
      <protection locked="0"/>
    </xf>
    <xf numFmtId="0" fontId="11" fillId="2" borderId="0" xfId="0" applyFont="1" applyFill="1" applyAlignment="1" applyProtection="1">
      <alignment horizontal="center"/>
      <protection locked="0"/>
    </xf>
    <xf numFmtId="0" fontId="10" fillId="4" borderId="0" xfId="0" applyFont="1" applyFill="1" applyProtection="1">
      <protection locked="0"/>
    </xf>
    <xf numFmtId="0" fontId="1" fillId="2" borderId="0" xfId="0" applyFont="1" applyFill="1" applyProtection="1">
      <protection locked="0"/>
    </xf>
    <xf numFmtId="166" fontId="10" fillId="4" borderId="0" xfId="0" applyNumberFormat="1" applyFont="1" applyFill="1" applyProtection="1">
      <protection locked="0"/>
    </xf>
    <xf numFmtId="0" fontId="12" fillId="2" borderId="0" xfId="0" applyFont="1" applyFill="1" applyProtection="1">
      <protection locked="0"/>
    </xf>
    <xf numFmtId="0" fontId="0" fillId="0" borderId="0" xfId="0" applyProtection="1">
      <protection locked="0"/>
    </xf>
    <xf numFmtId="2" fontId="13" fillId="5" borderId="22" xfId="0" applyNumberFormat="1" applyFont="1" applyFill="1" applyBorder="1" applyAlignment="1" applyProtection="1">
      <alignment horizontal="center" vertical="center"/>
      <protection locked="0"/>
    </xf>
    <xf numFmtId="0" fontId="13" fillId="5" borderId="23" xfId="0" applyFont="1" applyFill="1" applyBorder="1" applyAlignment="1" applyProtection="1">
      <alignment horizontal="center" vertical="center"/>
      <protection locked="0"/>
    </xf>
    <xf numFmtId="0" fontId="14" fillId="5" borderId="12" xfId="0" applyFont="1" applyFill="1" applyBorder="1" applyAlignment="1" applyProtection="1">
      <alignment horizontal="center" vertical="center"/>
      <protection locked="0"/>
    </xf>
    <xf numFmtId="2" fontId="13" fillId="2" borderId="9" xfId="0" applyNumberFormat="1" applyFont="1" applyFill="1" applyBorder="1" applyAlignment="1" applyProtection="1">
      <alignment horizontal="center" vertical="center"/>
      <protection locked="0"/>
    </xf>
    <xf numFmtId="0" fontId="13" fillId="2" borderId="0" xfId="0" applyFont="1" applyFill="1" applyAlignment="1" applyProtection="1">
      <alignment horizontal="center" vertical="center"/>
      <protection locked="0"/>
    </xf>
    <xf numFmtId="0" fontId="14" fillId="2" borderId="11" xfId="0" applyFont="1" applyFill="1" applyBorder="1" applyAlignment="1" applyProtection="1">
      <alignment horizontal="center" vertical="center"/>
      <protection locked="0"/>
    </xf>
    <xf numFmtId="2" fontId="13" fillId="5" borderId="9" xfId="0" applyNumberFormat="1" applyFont="1" applyFill="1" applyBorder="1" applyAlignment="1" applyProtection="1">
      <alignment horizontal="center" vertical="center"/>
      <protection locked="0"/>
    </xf>
    <xf numFmtId="0" fontId="13" fillId="5" borderId="0" xfId="0" applyFont="1" applyFill="1" applyAlignment="1" applyProtection="1">
      <alignment horizontal="center" vertical="center"/>
      <protection locked="0"/>
    </xf>
    <xf numFmtId="0" fontId="14" fillId="5" borderId="11" xfId="0" applyFont="1" applyFill="1" applyBorder="1" applyAlignment="1" applyProtection="1">
      <alignment horizontal="center" vertical="center"/>
      <protection locked="0"/>
    </xf>
    <xf numFmtId="2" fontId="13" fillId="2" borderId="0" xfId="0" applyNumberFormat="1" applyFont="1" applyFill="1" applyAlignment="1" applyProtection="1">
      <alignment horizontal="center" vertical="center"/>
      <protection locked="0"/>
    </xf>
    <xf numFmtId="2" fontId="13" fillId="5" borderId="0" xfId="0" applyNumberFormat="1" applyFont="1" applyFill="1" applyAlignment="1" applyProtection="1">
      <alignment horizontal="center" vertical="center"/>
      <protection locked="0"/>
    </xf>
    <xf numFmtId="167" fontId="15" fillId="5" borderId="22" xfId="0" applyNumberFormat="1" applyFont="1" applyFill="1" applyBorder="1" applyAlignment="1" applyProtection="1">
      <alignment horizontal="center" vertical="center"/>
      <protection locked="0"/>
    </xf>
    <xf numFmtId="168" fontId="15" fillId="5" borderId="23" xfId="0" applyNumberFormat="1" applyFont="1" applyFill="1" applyBorder="1" applyAlignment="1" applyProtection="1">
      <alignment horizontal="center" vertical="center"/>
      <protection locked="0"/>
    </xf>
    <xf numFmtId="169" fontId="16" fillId="5" borderId="12" xfId="0" applyNumberFormat="1" applyFont="1" applyFill="1" applyBorder="1" applyAlignment="1" applyProtection="1">
      <alignment vertical="center"/>
      <protection locked="0"/>
    </xf>
    <xf numFmtId="167" fontId="13" fillId="2" borderId="9" xfId="0" applyNumberFormat="1" applyFont="1" applyFill="1" applyBorder="1" applyAlignment="1" applyProtection="1">
      <alignment horizontal="center" vertical="center"/>
      <protection locked="0"/>
    </xf>
    <xf numFmtId="168" fontId="13" fillId="2" borderId="0" xfId="0" applyNumberFormat="1" applyFont="1" applyFill="1" applyAlignment="1" applyProtection="1">
      <alignment horizontal="center" vertical="center"/>
      <protection locked="0"/>
    </xf>
    <xf numFmtId="169" fontId="14" fillId="2" borderId="11" xfId="0" applyNumberFormat="1" applyFont="1" applyFill="1" applyBorder="1" applyAlignment="1" applyProtection="1">
      <alignment vertical="center"/>
      <protection locked="0"/>
    </xf>
    <xf numFmtId="167" fontId="15" fillId="5" borderId="9" xfId="0" applyNumberFormat="1" applyFont="1" applyFill="1" applyBorder="1" applyAlignment="1" applyProtection="1">
      <alignment horizontal="center" vertical="center"/>
      <protection locked="0"/>
    </xf>
    <xf numFmtId="168" fontId="15" fillId="5" borderId="0" xfId="0" applyNumberFormat="1" applyFont="1" applyFill="1" applyAlignment="1" applyProtection="1">
      <alignment horizontal="center" vertical="center"/>
      <protection locked="0"/>
    </xf>
    <xf numFmtId="169" fontId="16" fillId="5" borderId="11" xfId="0" applyNumberFormat="1" applyFont="1" applyFill="1" applyBorder="1" applyAlignment="1" applyProtection="1">
      <alignment vertical="center"/>
      <protection locked="0"/>
    </xf>
    <xf numFmtId="0" fontId="15" fillId="2" borderId="22" xfId="0" applyFont="1" applyFill="1" applyBorder="1" applyAlignment="1" applyProtection="1">
      <alignment horizontal="center" vertical="center"/>
      <protection locked="0"/>
    </xf>
    <xf numFmtId="3" fontId="15" fillId="2" borderId="23" xfId="0" applyNumberFormat="1" applyFont="1" applyFill="1" applyBorder="1" applyAlignment="1" applyProtection="1">
      <alignment vertical="center"/>
      <protection locked="0"/>
    </xf>
    <xf numFmtId="0" fontId="15" fillId="2" borderId="12" xfId="0" applyFont="1" applyFill="1" applyBorder="1" applyAlignment="1" applyProtection="1">
      <alignment vertical="center"/>
      <protection locked="0"/>
    </xf>
    <xf numFmtId="0" fontId="15" fillId="5" borderId="9" xfId="0" applyFont="1" applyFill="1" applyBorder="1" applyAlignment="1" applyProtection="1">
      <alignment horizontal="center" vertical="center"/>
      <protection locked="0"/>
    </xf>
    <xf numFmtId="3" fontId="15" fillId="5" borderId="0" xfId="0" applyNumberFormat="1" applyFont="1" applyFill="1" applyAlignment="1" applyProtection="1">
      <alignment vertical="center"/>
      <protection locked="0"/>
    </xf>
    <xf numFmtId="0" fontId="15" fillId="5" borderId="11" xfId="0" applyFont="1" applyFill="1" applyBorder="1" applyAlignment="1" applyProtection="1">
      <alignment vertical="center"/>
      <protection locked="0"/>
    </xf>
    <xf numFmtId="0" fontId="15" fillId="0" borderId="9" xfId="0" applyFont="1" applyBorder="1" applyAlignment="1" applyProtection="1">
      <alignment horizontal="center" vertical="center"/>
      <protection locked="0"/>
    </xf>
    <xf numFmtId="3" fontId="15" fillId="2" borderId="0" xfId="0" applyNumberFormat="1" applyFont="1" applyFill="1" applyAlignment="1" applyProtection="1">
      <alignment vertical="center"/>
      <protection locked="0"/>
    </xf>
    <xf numFmtId="0" fontId="15" fillId="0" borderId="11" xfId="0" applyFont="1" applyBorder="1" applyAlignment="1" applyProtection="1">
      <alignment vertical="center"/>
      <protection locked="0"/>
    </xf>
    <xf numFmtId="170" fontId="13" fillId="2" borderId="0" xfId="0" applyNumberFormat="1" applyFont="1" applyFill="1" applyAlignment="1" applyProtection="1">
      <alignment horizontal="center" vertical="center"/>
      <protection locked="0"/>
    </xf>
    <xf numFmtId="2" fontId="13" fillId="5" borderId="24" xfId="0" applyNumberFormat="1" applyFont="1" applyFill="1" applyBorder="1" applyAlignment="1" applyProtection="1">
      <alignment horizontal="center" vertical="center"/>
      <protection locked="0"/>
    </xf>
    <xf numFmtId="171" fontId="13" fillId="5" borderId="0" xfId="0" applyNumberFormat="1" applyFont="1" applyFill="1" applyAlignment="1" applyProtection="1">
      <alignment horizontal="center" vertical="center"/>
      <protection locked="0"/>
    </xf>
    <xf numFmtId="169" fontId="16" fillId="5" borderId="11" xfId="0" applyNumberFormat="1" applyFont="1" applyFill="1" applyBorder="1" applyAlignment="1" applyProtection="1">
      <alignment horizontal="center" vertical="center"/>
      <protection locked="0"/>
    </xf>
    <xf numFmtId="0" fontId="17" fillId="2" borderId="25" xfId="0" applyFont="1" applyFill="1" applyBorder="1" applyAlignment="1" applyProtection="1">
      <alignment horizontal="center" vertical="top"/>
      <protection locked="0"/>
    </xf>
    <xf numFmtId="0" fontId="17" fillId="2" borderId="26" xfId="0" applyFont="1" applyFill="1" applyBorder="1" applyAlignment="1" applyProtection="1">
      <alignment horizontal="center" vertical="center"/>
      <protection locked="0"/>
    </xf>
    <xf numFmtId="0" fontId="17" fillId="2" borderId="27" xfId="0" applyFont="1" applyFill="1" applyBorder="1" applyAlignment="1" applyProtection="1">
      <alignment horizontal="center" vertical="center"/>
      <protection locked="0"/>
    </xf>
    <xf numFmtId="0" fontId="17" fillId="2" borderId="28" xfId="0" applyFont="1" applyFill="1" applyBorder="1" applyAlignment="1" applyProtection="1">
      <alignment horizontal="center" vertical="center"/>
      <protection locked="0"/>
    </xf>
    <xf numFmtId="0" fontId="14" fillId="2" borderId="21" xfId="0" applyFont="1" applyFill="1" applyBorder="1" applyAlignment="1" applyProtection="1">
      <alignment horizontal="center"/>
      <protection locked="0"/>
    </xf>
    <xf numFmtId="0" fontId="14" fillId="2" borderId="29" xfId="0" applyFont="1" applyFill="1" applyBorder="1" applyAlignment="1" applyProtection="1">
      <alignment horizontal="center"/>
      <protection locked="0"/>
    </xf>
    <xf numFmtId="0" fontId="19" fillId="2" borderId="29" xfId="0" applyFont="1" applyFill="1" applyBorder="1" applyAlignment="1" applyProtection="1">
      <alignment horizontal="center"/>
      <protection locked="0"/>
    </xf>
    <xf numFmtId="0" fontId="15" fillId="5" borderId="30" xfId="0" applyFont="1" applyFill="1" applyBorder="1" applyAlignment="1" applyProtection="1">
      <alignment horizontal="center" vertical="center"/>
      <protection locked="0"/>
    </xf>
    <xf numFmtId="3" fontId="15" fillId="5" borderId="31" xfId="0" applyNumberFormat="1" applyFont="1" applyFill="1" applyBorder="1" applyAlignment="1" applyProtection="1">
      <alignment vertical="center"/>
      <protection locked="0"/>
    </xf>
    <xf numFmtId="0" fontId="15" fillId="5" borderId="29" xfId="0" applyFont="1" applyFill="1" applyBorder="1" applyAlignment="1" applyProtection="1">
      <alignment vertical="center"/>
      <protection locked="0"/>
    </xf>
    <xf numFmtId="0" fontId="2" fillId="2" borderId="0" xfId="0" applyFont="1" applyFill="1"/>
    <xf numFmtId="0" fontId="0" fillId="2" borderId="2" xfId="0" applyFill="1" applyBorder="1" applyAlignment="1">
      <alignment horizontal="center"/>
    </xf>
    <xf numFmtId="0" fontId="0" fillId="2" borderId="8" xfId="0" applyFill="1" applyBorder="1" applyAlignment="1">
      <alignment horizontal="center"/>
    </xf>
    <xf numFmtId="0" fontId="0" fillId="2" borderId="3" xfId="0" applyFill="1" applyBorder="1" applyAlignment="1">
      <alignment horizontal="center"/>
    </xf>
    <xf numFmtId="0" fontId="5" fillId="2" borderId="0" xfId="0" applyFont="1" applyFill="1"/>
    <xf numFmtId="0" fontId="1" fillId="2" borderId="0" xfId="0" applyFont="1" applyFill="1"/>
    <xf numFmtId="0" fontId="0" fillId="2" borderId="4" xfId="0" applyFill="1" applyBorder="1"/>
    <xf numFmtId="0" fontId="0" fillId="2" borderId="21" xfId="0" applyFill="1" applyBorder="1"/>
    <xf numFmtId="0" fontId="0" fillId="2" borderId="10" xfId="0" applyFill="1" applyBorder="1"/>
    <xf numFmtId="0" fontId="0" fillId="2" borderId="0" xfId="0" applyFill="1" applyAlignment="1">
      <alignment horizontal="center"/>
    </xf>
    <xf numFmtId="0" fontId="1" fillId="2" borderId="13" xfId="0" applyFont="1" applyFill="1" applyBorder="1"/>
    <xf numFmtId="0" fontId="1" fillId="2" borderId="14" xfId="0" applyFont="1" applyFill="1" applyBorder="1"/>
    <xf numFmtId="0" fontId="1" fillId="2" borderId="15" xfId="0" applyFont="1" applyFill="1" applyBorder="1"/>
    <xf numFmtId="0" fontId="1" fillId="2" borderId="6" xfId="0" applyFont="1" applyFill="1" applyBorder="1"/>
    <xf numFmtId="0" fontId="1" fillId="2" borderId="7" xfId="0" applyFont="1" applyFill="1" applyBorder="1"/>
    <xf numFmtId="0" fontId="7" fillId="2" borderId="0" xfId="0" applyFont="1" applyFill="1"/>
    <xf numFmtId="0" fontId="0" fillId="2" borderId="0" xfId="0" applyFill="1" applyAlignment="1">
      <alignment horizontal="left" vertical="top"/>
    </xf>
    <xf numFmtId="0" fontId="1" fillId="2" borderId="9" xfId="0" applyFont="1" applyFill="1" applyBorder="1" applyAlignment="1">
      <alignment horizontal="center" vertical="center"/>
    </xf>
    <xf numFmtId="0" fontId="1" fillId="2" borderId="11" xfId="0" applyFont="1" applyFill="1" applyBorder="1" applyAlignment="1">
      <alignment horizontal="center"/>
    </xf>
    <xf numFmtId="0" fontId="0" fillId="2" borderId="9" xfId="0" applyFill="1" applyBorder="1" applyAlignment="1">
      <alignment horizontal="center"/>
    </xf>
    <xf numFmtId="0" fontId="0" fillId="2" borderId="32" xfId="0" applyFill="1" applyBorder="1" applyAlignment="1">
      <alignment horizontal="center"/>
    </xf>
    <xf numFmtId="0" fontId="1" fillId="2" borderId="0" xfId="0" applyFont="1" applyFill="1" applyAlignment="1">
      <alignment horizontal="left" vertical="top"/>
    </xf>
    <xf numFmtId="0" fontId="0" fillId="2" borderId="0" xfId="0" applyFill="1" applyAlignment="1">
      <alignment horizontal="left" vertical="top" wrapText="1"/>
    </xf>
    <xf numFmtId="0" fontId="1" fillId="2" borderId="0" xfId="0" applyFont="1" applyFill="1" applyAlignment="1">
      <alignment horizontal="left" vertical="top" wrapText="1"/>
    </xf>
    <xf numFmtId="0" fontId="5" fillId="2" borderId="0" xfId="0" applyFont="1" applyFill="1" applyAlignment="1">
      <alignment vertical="top" wrapText="1"/>
    </xf>
    <xf numFmtId="0" fontId="1" fillId="2" borderId="33"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2" borderId="35" xfId="0" applyFill="1" applyBorder="1"/>
    <xf numFmtId="0" fontId="0" fillId="2" borderId="17" xfId="0" applyFill="1" applyBorder="1"/>
    <xf numFmtId="0" fontId="0" fillId="2" borderId="17" xfId="0" applyFill="1" applyBorder="1" applyAlignment="1">
      <alignment horizontal="center" vertical="center"/>
    </xf>
    <xf numFmtId="0" fontId="0" fillId="2" borderId="0" xfId="0" applyFill="1" applyAlignment="1">
      <alignment vertical="center"/>
    </xf>
    <xf numFmtId="0" fontId="0" fillId="2" borderId="0" xfId="0" applyFill="1" applyAlignment="1">
      <alignment horizontal="left" vertical="center" indent="5"/>
    </xf>
    <xf numFmtId="0" fontId="13" fillId="2" borderId="0" xfId="0" applyFont="1" applyFill="1" applyAlignment="1">
      <alignment horizontal="left" vertical="center" indent="5"/>
    </xf>
    <xf numFmtId="0" fontId="3" fillId="2" borderId="0" xfId="0" applyFont="1" applyFill="1" applyAlignment="1">
      <alignment horizontal="center" wrapText="1"/>
    </xf>
    <xf numFmtId="0" fontId="1" fillId="2" borderId="0" xfId="0" applyFont="1" applyFill="1" applyAlignment="1">
      <alignment horizontal="center"/>
    </xf>
    <xf numFmtId="165" fontId="0" fillId="4" borderId="0" xfId="1" applyNumberFormat="1" applyFont="1" applyFill="1" applyProtection="1">
      <protection locked="0"/>
    </xf>
    <xf numFmtId="0" fontId="5" fillId="2" borderId="0" xfId="0" applyFont="1" applyFill="1" applyAlignment="1">
      <alignment horizontal="left" vertical="top" wrapText="1"/>
    </xf>
    <xf numFmtId="0" fontId="0" fillId="2" borderId="0" xfId="0" applyFill="1" applyAlignment="1">
      <alignment vertical="top" wrapText="1"/>
    </xf>
    <xf numFmtId="0" fontId="21" fillId="2" borderId="0" xfId="0" applyFont="1" applyFill="1"/>
    <xf numFmtId="0" fontId="20" fillId="2" borderId="0" xfId="0" applyFont="1" applyFill="1"/>
    <xf numFmtId="0" fontId="0" fillId="2" borderId="23" xfId="0" applyFill="1" applyBorder="1" applyAlignment="1">
      <alignment horizontal="left" vertical="top"/>
    </xf>
    <xf numFmtId="0" fontId="24" fillId="2" borderId="0" xfId="0" applyFont="1" applyFill="1"/>
    <xf numFmtId="0" fontId="1" fillId="2" borderId="0" xfId="0" applyFont="1" applyFill="1" applyAlignment="1">
      <alignment horizontal="right"/>
    </xf>
    <xf numFmtId="0" fontId="25" fillId="2" borderId="0" xfId="0" applyFont="1" applyFill="1" applyAlignment="1">
      <alignment horizontal="right"/>
    </xf>
    <xf numFmtId="0" fontId="25" fillId="2" borderId="0" xfId="0" applyFont="1" applyFill="1" applyAlignment="1">
      <alignment horizontal="center"/>
    </xf>
    <xf numFmtId="0" fontId="0" fillId="2" borderId="23" xfId="0" applyFill="1" applyBorder="1" applyAlignment="1">
      <alignment horizontal="center"/>
    </xf>
    <xf numFmtId="0" fontId="26" fillId="2" borderId="31" xfId="0" applyFont="1" applyFill="1" applyBorder="1" applyAlignment="1">
      <alignment horizontal="right" vertical="top"/>
    </xf>
    <xf numFmtId="0" fontId="26" fillId="2" borderId="31" xfId="0" applyFont="1" applyFill="1" applyBorder="1" applyAlignment="1">
      <alignment horizontal="left" vertical="top"/>
    </xf>
    <xf numFmtId="0" fontId="1" fillId="2" borderId="31" xfId="0" applyFont="1" applyFill="1" applyBorder="1" applyAlignment="1">
      <alignment horizontal="left" vertical="top"/>
    </xf>
    <xf numFmtId="0" fontId="0" fillId="2" borderId="31" xfId="0" applyFill="1" applyBorder="1" applyAlignment="1">
      <alignment horizontal="left" vertical="top"/>
    </xf>
    <xf numFmtId="0" fontId="1" fillId="2" borderId="0" xfId="0" applyFont="1" applyFill="1" applyAlignment="1">
      <alignment horizontal="right" vertical="top"/>
    </xf>
    <xf numFmtId="0" fontId="0" fillId="2" borderId="1" xfId="0" applyFill="1" applyBorder="1" applyAlignment="1">
      <alignment horizontal="left" vertical="top"/>
    </xf>
    <xf numFmtId="0" fontId="0" fillId="2" borderId="1" xfId="0" applyFill="1" applyBorder="1" applyAlignment="1">
      <alignment horizontal="left" vertical="top" wrapText="1"/>
    </xf>
    <xf numFmtId="0" fontId="1" fillId="2" borderId="5" xfId="0" applyFont="1" applyFill="1" applyBorder="1" applyAlignment="1">
      <alignment horizontal="center" vertical="top"/>
    </xf>
    <xf numFmtId="0" fontId="1" fillId="2" borderId="7" xfId="0" applyFont="1" applyFill="1" applyBorder="1" applyAlignment="1">
      <alignment horizontal="center" vertical="top"/>
    </xf>
    <xf numFmtId="0" fontId="0" fillId="2" borderId="1" xfId="0" applyFill="1" applyBorder="1" applyAlignment="1">
      <alignment horizontal="center" vertical="top"/>
    </xf>
    <xf numFmtId="0" fontId="0" fillId="2" borderId="0" xfId="0" applyFill="1" applyAlignment="1">
      <alignment horizontal="right" vertical="top"/>
    </xf>
    <xf numFmtId="0" fontId="0" fillId="2" borderId="28" xfId="0" applyFill="1" applyBorder="1" applyAlignment="1">
      <alignment horizontal="left" vertical="top"/>
    </xf>
    <xf numFmtId="0" fontId="1" fillId="2" borderId="10" xfId="0" applyFont="1" applyFill="1" applyBorder="1" applyAlignment="1">
      <alignment horizontal="left" vertical="top" wrapText="1"/>
    </xf>
    <xf numFmtId="0" fontId="1" fillId="2" borderId="5" xfId="0" applyFont="1" applyFill="1" applyBorder="1" applyAlignment="1">
      <alignment horizontal="left" vertical="top" wrapText="1"/>
    </xf>
    <xf numFmtId="0" fontId="1" fillId="2" borderId="6" xfId="0" applyFont="1" applyFill="1" applyBorder="1" applyAlignment="1">
      <alignment horizontal="left" vertical="top" wrapText="1"/>
    </xf>
    <xf numFmtId="0" fontId="0" fillId="2" borderId="4" xfId="0" applyFill="1" applyBorder="1" applyAlignment="1">
      <alignment horizontal="left" vertical="top" wrapText="1"/>
    </xf>
    <xf numFmtId="0" fontId="7" fillId="2" borderId="0" xfId="0" applyFont="1" applyFill="1" applyAlignment="1">
      <alignment vertical="top"/>
    </xf>
    <xf numFmtId="0" fontId="0" fillId="2" borderId="11" xfId="0" applyFill="1" applyBorder="1" applyAlignment="1">
      <alignment horizontal="left" vertical="top"/>
    </xf>
    <xf numFmtId="0" fontId="7" fillId="2" borderId="0" xfId="0" applyFont="1" applyFill="1" applyAlignment="1">
      <alignment horizontal="left" vertical="top"/>
    </xf>
    <xf numFmtId="0" fontId="0" fillId="2" borderId="0" xfId="0" applyFill="1" applyAlignment="1">
      <alignment horizontal="center" vertical="top"/>
    </xf>
    <xf numFmtId="0" fontId="0" fillId="2" borderId="36" xfId="0" applyFill="1" applyBorder="1" applyAlignment="1">
      <alignment horizontal="left" vertical="top"/>
    </xf>
    <xf numFmtId="0" fontId="7" fillId="2" borderId="0" xfId="0" applyFont="1" applyFill="1" applyAlignment="1">
      <alignment horizontal="left" vertical="top" wrapText="1"/>
    </xf>
    <xf numFmtId="0" fontId="7" fillId="2" borderId="23" xfId="0" applyFont="1" applyFill="1" applyBorder="1" applyAlignment="1">
      <alignment horizontal="left" vertical="top" wrapText="1"/>
    </xf>
    <xf numFmtId="0" fontId="0" fillId="2" borderId="11" xfId="0" applyFill="1" applyBorder="1" applyAlignment="1">
      <alignment horizontal="left" vertical="top" wrapText="1"/>
    </xf>
    <xf numFmtId="0" fontId="0" fillId="2" borderId="8" xfId="0" applyFill="1" applyBorder="1" applyAlignment="1">
      <alignment horizontal="left" vertical="top"/>
    </xf>
    <xf numFmtId="0" fontId="0" fillId="2" borderId="0" xfId="0" applyFill="1" applyAlignment="1">
      <alignment vertical="top"/>
    </xf>
    <xf numFmtId="0" fontId="0" fillId="2" borderId="23" xfId="0" applyFill="1" applyBorder="1" applyAlignment="1">
      <alignment vertical="top"/>
    </xf>
    <xf numFmtId="0" fontId="1" fillId="2" borderId="0" xfId="0" applyFont="1" applyFill="1" applyAlignment="1">
      <alignment vertical="top"/>
    </xf>
    <xf numFmtId="0" fontId="0" fillId="2" borderId="0" xfId="0" applyFill="1" applyAlignment="1">
      <alignment horizontal="right" vertical="top" wrapText="1"/>
    </xf>
    <xf numFmtId="0" fontId="5" fillId="2" borderId="0" xfId="0" applyFont="1" applyFill="1" applyAlignment="1">
      <alignment horizontal="left" vertical="top"/>
    </xf>
    <xf numFmtId="0" fontId="29" fillId="2" borderId="0" xfId="2" applyFont="1" applyFill="1" applyAlignment="1">
      <alignment vertical="top"/>
    </xf>
    <xf numFmtId="0" fontId="2" fillId="2" borderId="0" xfId="0" applyFont="1" applyFill="1" applyAlignment="1">
      <alignment vertical="top"/>
    </xf>
    <xf numFmtId="14" fontId="0" fillId="2" borderId="0" xfId="0" applyNumberFormat="1" applyFill="1"/>
    <xf numFmtId="0" fontId="26" fillId="2" borderId="0" xfId="0" applyFont="1" applyFill="1"/>
    <xf numFmtId="0" fontId="26" fillId="2" borderId="0" xfId="0" applyFont="1" applyFill="1" applyAlignment="1">
      <alignment horizontal="left" vertical="top"/>
    </xf>
    <xf numFmtId="0" fontId="0" fillId="2" borderId="0" xfId="0" applyFill="1" applyAlignment="1">
      <alignment horizontal="left" vertical="center" wrapText="1"/>
    </xf>
    <xf numFmtId="0" fontId="1" fillId="2" borderId="9" xfId="0" applyFont="1" applyFill="1" applyBorder="1" applyAlignment="1">
      <alignment horizontal="left" vertical="top"/>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1" fillId="2" borderId="0" xfId="0" applyFont="1" applyFill="1" applyAlignment="1">
      <alignment horizontal="center" vertical="top"/>
    </xf>
    <xf numFmtId="0" fontId="1" fillId="0" borderId="0" xfId="0" applyFont="1" applyAlignment="1">
      <alignment horizontal="left" vertical="top"/>
    </xf>
    <xf numFmtId="0" fontId="0" fillId="0" borderId="0" xfId="0" applyAlignment="1">
      <alignment horizontal="left" vertical="top"/>
    </xf>
    <xf numFmtId="0" fontId="0" fillId="0" borderId="28" xfId="0" applyBorder="1" applyAlignment="1">
      <alignment horizontal="left" vertical="top"/>
    </xf>
    <xf numFmtId="0" fontId="1" fillId="0" borderId="10"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0" fillId="0" borderId="4" xfId="0" applyBorder="1" applyAlignment="1">
      <alignment horizontal="left" vertical="top" wrapText="1"/>
    </xf>
    <xf numFmtId="0" fontId="0" fillId="0" borderId="4" xfId="0" applyBorder="1" applyAlignment="1">
      <alignment horizontal="left" vertical="top"/>
    </xf>
    <xf numFmtId="0" fontId="0" fillId="0" borderId="1" xfId="0" applyBorder="1" applyAlignment="1">
      <alignment horizontal="left" vertical="top" wrapText="1"/>
    </xf>
    <xf numFmtId="0" fontId="0" fillId="0" borderId="1" xfId="0" applyBorder="1" applyAlignment="1">
      <alignment horizontal="left" vertical="top"/>
    </xf>
    <xf numFmtId="0" fontId="0" fillId="2" borderId="1" xfId="0" applyFill="1" applyBorder="1" applyAlignment="1">
      <alignment horizontal="left"/>
    </xf>
    <xf numFmtId="0" fontId="28" fillId="2" borderId="1" xfId="2" applyFill="1" applyBorder="1" applyAlignment="1">
      <alignment horizontal="left" vertical="top"/>
    </xf>
    <xf numFmtId="0" fontId="28" fillId="2" borderId="1" xfId="2" applyFill="1" applyBorder="1" applyAlignment="1">
      <alignment horizontal="left" vertical="top" wrapText="1"/>
    </xf>
    <xf numFmtId="9" fontId="0" fillId="2" borderId="4" xfId="0" applyNumberFormat="1" applyFill="1" applyBorder="1" applyAlignment="1">
      <alignment horizontal="left" vertical="top" wrapText="1"/>
    </xf>
    <xf numFmtId="9" fontId="0" fillId="2" borderId="1" xfId="0" applyNumberFormat="1" applyFill="1" applyBorder="1" applyAlignment="1">
      <alignment horizontal="left" vertical="top" wrapText="1"/>
    </xf>
    <xf numFmtId="0" fontId="0" fillId="0" borderId="4" xfId="0" applyBorder="1"/>
    <xf numFmtId="0" fontId="0" fillId="0" borderId="1" xfId="0" applyBorder="1"/>
    <xf numFmtId="0" fontId="0" fillId="2" borderId="1" xfId="0" applyFill="1" applyBorder="1" applyAlignment="1">
      <alignment horizontal="right" vertical="top"/>
    </xf>
    <xf numFmtId="17" fontId="0" fillId="2" borderId="1" xfId="0" applyNumberFormat="1" applyFill="1" applyBorder="1" applyAlignment="1">
      <alignment horizontal="center" vertical="top"/>
    </xf>
    <xf numFmtId="15" fontId="0" fillId="2" borderId="1" xfId="0" applyNumberFormat="1" applyFill="1" applyBorder="1" applyAlignment="1">
      <alignment horizontal="center" vertical="top"/>
    </xf>
    <xf numFmtId="0" fontId="30" fillId="2" borderId="1" xfId="2" applyFont="1" applyFill="1" applyBorder="1" applyAlignment="1">
      <alignment horizontal="left" vertical="top"/>
    </xf>
    <xf numFmtId="15" fontId="0" fillId="2" borderId="1" xfId="0" applyNumberFormat="1" applyFill="1" applyBorder="1" applyAlignment="1">
      <alignment horizontal="left" vertical="top"/>
    </xf>
    <xf numFmtId="49" fontId="0" fillId="2" borderId="1" xfId="0" applyNumberFormat="1" applyFill="1" applyBorder="1" applyAlignment="1">
      <alignment horizontal="right"/>
    </xf>
    <xf numFmtId="0" fontId="0" fillId="2" borderId="1" xfId="0" applyFill="1" applyBorder="1" applyAlignment="1">
      <alignment horizontal="center"/>
    </xf>
    <xf numFmtId="0" fontId="0" fillId="2" borderId="1" xfId="0" applyFill="1" applyBorder="1" applyAlignment="1">
      <alignment horizontal="right"/>
    </xf>
    <xf numFmtId="2" fontId="0" fillId="2" borderId="4" xfId="0" applyNumberFormat="1" applyFill="1" applyBorder="1" applyAlignment="1">
      <alignment horizontal="center"/>
    </xf>
    <xf numFmtId="166" fontId="0" fillId="2" borderId="4" xfId="0" applyNumberFormat="1" applyFill="1" applyBorder="1"/>
    <xf numFmtId="166" fontId="0" fillId="2" borderId="1" xfId="0" applyNumberFormat="1" applyFill="1" applyBorder="1"/>
    <xf numFmtId="0" fontId="0" fillId="6" borderId="4" xfId="0" applyFill="1" applyBorder="1"/>
    <xf numFmtId="0" fontId="0" fillId="6" borderId="1" xfId="0" applyFill="1" applyBorder="1"/>
    <xf numFmtId="166" fontId="0" fillId="6" borderId="1" xfId="0" applyNumberFormat="1" applyFill="1" applyBorder="1"/>
    <xf numFmtId="0" fontId="31" fillId="6" borderId="0" xfId="0" applyFont="1" applyFill="1"/>
    <xf numFmtId="166" fontId="0" fillId="0" borderId="1" xfId="0" applyNumberFormat="1" applyBorder="1"/>
    <xf numFmtId="0" fontId="5" fillId="2" borderId="0" xfId="0" applyFont="1" applyFill="1" applyAlignment="1">
      <alignment horizontal="left" vertical="top" wrapText="1"/>
    </xf>
    <xf numFmtId="0" fontId="0" fillId="2" borderId="0" xfId="0" applyFill="1" applyAlignment="1">
      <alignment horizontal="left" vertical="top" wrapText="1"/>
    </xf>
    <xf numFmtId="0" fontId="10" fillId="2" borderId="0" xfId="0" applyFont="1" applyFill="1" applyAlignment="1">
      <alignment horizontal="left" vertical="top" wrapText="1"/>
    </xf>
    <xf numFmtId="0" fontId="0" fillId="2" borderId="0" xfId="0" applyFill="1" applyAlignment="1">
      <alignment horizontal="left" vertical="top"/>
    </xf>
    <xf numFmtId="0" fontId="3" fillId="2" borderId="0" xfId="0" applyFont="1" applyFill="1" applyAlignment="1">
      <alignment horizontal="center" wrapText="1"/>
    </xf>
    <xf numFmtId="0" fontId="21" fillId="2" borderId="0" xfId="0" applyFont="1" applyFill="1" applyAlignment="1">
      <alignment horizontal="center"/>
    </xf>
    <xf numFmtId="0" fontId="20" fillId="2" borderId="0" xfId="0" applyFont="1" applyFill="1" applyAlignment="1">
      <alignment horizontal="center"/>
    </xf>
    <xf numFmtId="0" fontId="0" fillId="2" borderId="0" xfId="0" applyFill="1" applyAlignment="1">
      <alignment horizontal="center"/>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2" borderId="8" xfId="0" applyFill="1" applyBorder="1" applyAlignment="1">
      <alignment horizontal="left" vertical="top" wrapText="1"/>
    </xf>
    <xf numFmtId="0" fontId="0" fillId="2" borderId="0" xfId="0" applyFill="1"/>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8" xfId="0" applyBorder="1" applyAlignment="1">
      <alignment horizontal="left" vertical="top" wrapText="1"/>
    </xf>
    <xf numFmtId="0" fontId="0" fillId="2" borderId="34" xfId="0" applyFill="1" applyBorder="1" applyAlignment="1">
      <alignment horizontal="left" vertical="top"/>
    </xf>
    <xf numFmtId="0" fontId="0" fillId="2" borderId="13" xfId="0" applyFill="1" applyBorder="1" applyAlignment="1">
      <alignment horizontal="left" vertical="top"/>
    </xf>
    <xf numFmtId="0" fontId="0" fillId="2" borderId="34" xfId="0" applyFill="1" applyBorder="1" applyAlignment="1">
      <alignment horizontal="left" vertical="top" wrapText="1"/>
    </xf>
    <xf numFmtId="0" fontId="0" fillId="2" borderId="38" xfId="0" applyFill="1" applyBorder="1" applyAlignment="1">
      <alignment horizontal="left" vertical="top" wrapText="1"/>
    </xf>
    <xf numFmtId="0" fontId="0" fillId="2" borderId="13" xfId="0" applyFill="1" applyBorder="1" applyAlignment="1">
      <alignment horizontal="left" vertical="top" wrapText="1"/>
    </xf>
    <xf numFmtId="0" fontId="0" fillId="2" borderId="0" xfId="0" applyFill="1" applyAlignment="1">
      <alignment horizontal="right" vertical="top" wrapText="1"/>
    </xf>
    <xf numFmtId="0" fontId="0" fillId="2" borderId="9" xfId="0" applyFill="1" applyBorder="1" applyAlignment="1">
      <alignment horizontal="right" vertical="top" wrapText="1"/>
    </xf>
    <xf numFmtId="0" fontId="0" fillId="2" borderId="1" xfId="0" applyFill="1" applyBorder="1" applyAlignment="1">
      <alignment horizontal="left" vertical="top" wrapText="1"/>
    </xf>
    <xf numFmtId="0" fontId="1" fillId="2" borderId="36" xfId="0" applyFont="1" applyFill="1" applyBorder="1" applyAlignment="1">
      <alignment horizontal="left" vertical="top" wrapText="1"/>
    </xf>
    <xf numFmtId="0" fontId="1" fillId="2" borderId="37" xfId="0" applyFont="1" applyFill="1" applyBorder="1" applyAlignment="1">
      <alignment horizontal="left" vertical="top" wrapText="1"/>
    </xf>
    <xf numFmtId="0" fontId="0" fillId="2" borderId="29" xfId="0" applyFill="1" applyBorder="1" applyAlignment="1">
      <alignment horizontal="left" vertical="center" wrapText="1"/>
    </xf>
    <xf numFmtId="0" fontId="0" fillId="2" borderId="31" xfId="0" applyFill="1" applyBorder="1" applyAlignment="1">
      <alignment horizontal="left" vertical="center" wrapText="1"/>
    </xf>
    <xf numFmtId="0" fontId="0" fillId="2" borderId="30" xfId="0" applyFill="1" applyBorder="1" applyAlignment="1">
      <alignment horizontal="left" vertical="center" wrapText="1"/>
    </xf>
    <xf numFmtId="0" fontId="0" fillId="2" borderId="11" xfId="0" applyFill="1" applyBorder="1" applyAlignment="1">
      <alignment horizontal="left" vertical="center" wrapText="1"/>
    </xf>
    <xf numFmtId="0" fontId="0" fillId="2" borderId="0" xfId="0" applyFill="1" applyAlignment="1">
      <alignment horizontal="left" vertical="center" wrapText="1"/>
    </xf>
    <xf numFmtId="0" fontId="0" fillId="2" borderId="9" xfId="0" applyFill="1" applyBorder="1" applyAlignment="1">
      <alignment horizontal="left" vertical="center" wrapText="1"/>
    </xf>
    <xf numFmtId="0" fontId="0" fillId="2" borderId="12" xfId="0" applyFill="1" applyBorder="1" applyAlignment="1">
      <alignment horizontal="left" vertical="center" wrapText="1"/>
    </xf>
    <xf numFmtId="0" fontId="0" fillId="2" borderId="23" xfId="0" applyFill="1" applyBorder="1" applyAlignment="1">
      <alignment horizontal="left" vertical="center" wrapText="1"/>
    </xf>
    <xf numFmtId="0" fontId="0" fillId="2" borderId="22" xfId="0" applyFill="1" applyBorder="1" applyAlignment="1">
      <alignment horizontal="left" vertical="center" wrapText="1"/>
    </xf>
    <xf numFmtId="0" fontId="7" fillId="2" borderId="0" xfId="0" applyFont="1" applyFill="1" applyAlignment="1">
      <alignment horizontal="left" wrapText="1"/>
    </xf>
    <xf numFmtId="0" fontId="0" fillId="2" borderId="9" xfId="0" applyFill="1" applyBorder="1" applyAlignment="1">
      <alignment horizontal="left" vertical="top" wrapText="1"/>
    </xf>
    <xf numFmtId="0" fontId="0" fillId="2" borderId="2" xfId="0" applyFill="1" applyBorder="1" applyAlignment="1">
      <alignment horizontal="left" vertical="top"/>
    </xf>
    <xf numFmtId="0" fontId="0" fillId="2" borderId="8" xfId="0" applyFill="1" applyBorder="1" applyAlignment="1">
      <alignment horizontal="left" vertical="top"/>
    </xf>
    <xf numFmtId="0" fontId="0" fillId="2" borderId="3" xfId="0" applyFill="1" applyBorder="1" applyAlignment="1">
      <alignment horizontal="left" vertical="top"/>
    </xf>
    <xf numFmtId="0" fontId="0" fillId="2" borderId="0" xfId="0" applyFill="1" applyAlignment="1">
      <alignment horizontal="center" vertical="top"/>
    </xf>
    <xf numFmtId="0" fontId="7" fillId="2" borderId="1" xfId="0" applyFont="1" applyFill="1" applyBorder="1" applyAlignment="1">
      <alignment horizontal="left" vertical="top" wrapText="1"/>
    </xf>
    <xf numFmtId="0" fontId="0" fillId="2" borderId="29" xfId="0" applyFill="1" applyBorder="1" applyAlignment="1">
      <alignment horizontal="left" vertical="top" wrapText="1"/>
    </xf>
    <xf numFmtId="0" fontId="0" fillId="2" borderId="31" xfId="0" applyFill="1" applyBorder="1" applyAlignment="1">
      <alignment horizontal="left" vertical="top" wrapText="1"/>
    </xf>
    <xf numFmtId="0" fontId="0" fillId="2" borderId="30" xfId="0" applyFill="1" applyBorder="1" applyAlignment="1">
      <alignment horizontal="left" vertical="top" wrapText="1"/>
    </xf>
    <xf numFmtId="0" fontId="0" fillId="2" borderId="11" xfId="0" applyFill="1" applyBorder="1" applyAlignment="1">
      <alignment horizontal="left" vertical="top" wrapText="1"/>
    </xf>
    <xf numFmtId="0" fontId="0" fillId="2" borderId="12" xfId="0" applyFill="1" applyBorder="1" applyAlignment="1">
      <alignment horizontal="left" vertical="top" wrapText="1"/>
    </xf>
    <xf numFmtId="0" fontId="0" fillId="2" borderId="23" xfId="0" applyFill="1" applyBorder="1" applyAlignment="1">
      <alignment horizontal="left" vertical="top" wrapText="1"/>
    </xf>
    <xf numFmtId="0" fontId="0" fillId="2" borderId="22" xfId="0" applyFill="1" applyBorder="1" applyAlignment="1">
      <alignment horizontal="left" vertical="top" wrapText="1"/>
    </xf>
    <xf numFmtId="0" fontId="21" fillId="2" borderId="0" xfId="0" applyFont="1" applyFill="1" applyAlignment="1">
      <alignment horizontal="right" vertical="top" wrapText="1"/>
    </xf>
    <xf numFmtId="0" fontId="25" fillId="2" borderId="0" xfId="0" applyFont="1" applyFill="1" applyAlignment="1">
      <alignment horizontal="right"/>
    </xf>
    <xf numFmtId="0" fontId="0" fillId="2" borderId="9" xfId="0" applyFill="1" applyBorder="1" applyAlignment="1">
      <alignment horizontal="left" vertical="top"/>
    </xf>
    <xf numFmtId="0" fontId="1" fillId="2" borderId="0" xfId="0" applyFont="1" applyFill="1" applyAlignment="1">
      <alignment horizontal="left" vertical="top"/>
    </xf>
    <xf numFmtId="0" fontId="1" fillId="2" borderId="9" xfId="0" applyFont="1" applyFill="1" applyBorder="1" applyAlignment="1">
      <alignment horizontal="left" vertical="top"/>
    </xf>
    <xf numFmtId="0" fontId="1" fillId="2" borderId="0" xfId="0" applyFont="1" applyFill="1" applyAlignment="1">
      <alignment horizontal="left" vertical="top" wrapText="1"/>
    </xf>
    <xf numFmtId="0" fontId="1" fillId="2" borderId="34"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0" xfId="0" applyFont="1" applyFill="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1" fillId="2" borderId="18" xfId="0" applyFont="1" applyFill="1" applyBorder="1" applyAlignment="1">
      <alignment horizontal="center"/>
    </xf>
    <xf numFmtId="0" fontId="1" fillId="2" borderId="19" xfId="0" applyFont="1" applyFill="1" applyBorder="1" applyAlignment="1">
      <alignment horizontal="center" vertical="center"/>
    </xf>
    <xf numFmtId="0" fontId="1" fillId="2" borderId="20" xfId="0" applyFont="1" applyFill="1" applyBorder="1" applyAlignment="1">
      <alignment horizontal="center" vertical="center"/>
    </xf>
    <xf numFmtId="0" fontId="0" fillId="2" borderId="1" xfId="0" applyFill="1" applyBorder="1"/>
    <xf numFmtId="0" fontId="1" fillId="2" borderId="5" xfId="0" applyFont="1" applyFill="1" applyBorder="1" applyAlignment="1">
      <alignment horizontal="center"/>
    </xf>
    <xf numFmtId="0" fontId="1" fillId="2" borderId="6" xfId="0" applyFont="1" applyFill="1" applyBorder="1" applyAlignment="1">
      <alignment horizontal="center"/>
    </xf>
    <xf numFmtId="0" fontId="0" fillId="2" borderId="4" xfId="0" applyFill="1" applyBorder="1"/>
    <xf numFmtId="0" fontId="1" fillId="0" borderId="23" xfId="0" applyFont="1" applyBorder="1" applyAlignment="1" applyProtection="1">
      <alignment horizontal="center"/>
      <protection locked="0"/>
    </xf>
    <xf numFmtId="0" fontId="14" fillId="2" borderId="31" xfId="0" applyFont="1" applyFill="1" applyBorder="1" applyAlignment="1" applyProtection="1">
      <alignment horizontal="center"/>
      <protection locked="0"/>
    </xf>
    <xf numFmtId="0" fontId="14" fillId="2" borderId="30" xfId="0" applyFont="1" applyFill="1" applyBorder="1" applyAlignment="1" applyProtection="1">
      <alignment horizontal="center"/>
      <protection locked="0"/>
    </xf>
  </cellXfs>
  <cellStyles count="3">
    <cellStyle name="Prósent" xfId="1" builtinId="5"/>
    <cellStyle name="Tengill" xfId="2" builtinId="8"/>
    <cellStyle name="Venjulegt"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s-I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Ár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is-IS"/>
        </a:p>
      </c:txPr>
    </c:title>
    <c:autoTitleDeleted val="0"/>
    <c:plotArea>
      <c:layout>
        <c:manualLayout>
          <c:layoutTarget val="inner"/>
          <c:xMode val="edge"/>
          <c:yMode val="edge"/>
          <c:x val="7.5478357255901504E-2"/>
          <c:y val="0.15744597183311568"/>
          <c:w val="0.89300510513108944"/>
          <c:h val="0.78299364386680581"/>
        </c:manualLayout>
      </c:layout>
      <c:lineChart>
        <c:grouping val="standard"/>
        <c:varyColors val="0"/>
        <c:ser>
          <c:idx val="0"/>
          <c:order val="0"/>
          <c:tx>
            <c:v>Neðra útgildi</c:v>
          </c:tx>
          <c:spPr>
            <a:ln w="28575" cap="rnd">
              <a:solidFill>
                <a:srgbClr val="FF0000"/>
              </a:solidFill>
              <a:round/>
            </a:ln>
            <a:effectLst/>
          </c:spPr>
          <c:marker>
            <c:symbol val="none"/>
          </c:marker>
          <c:cat>
            <c:numRef>
              <c:f>Niðurdráttur!$A$27:$A$57</c:f>
              <c:numCache>
                <c:formatCode>General</c:formatCode>
                <c:ptCount val="31"/>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numCache>
            </c:numRef>
          </c:cat>
          <c:val>
            <c:numRef>
              <c:f>Niðurdráttur!$B$27:$B$57</c:f>
              <c:numCache>
                <c:formatCode>0.00</c:formatCode>
                <c:ptCount val="31"/>
                <c:pt idx="0">
                  <c:v>-2.2468718000000001</c:v>
                </c:pt>
                <c:pt idx="1">
                  <c:v>-2.5523058000000005</c:v>
                </c:pt>
                <c:pt idx="2">
                  <c:v>-2.8659498000000005</c:v>
                </c:pt>
                <c:pt idx="3">
                  <c:v>-3.1801508000000003</c:v>
                </c:pt>
                <c:pt idx="4">
                  <c:v>-3.5071828000000007</c:v>
                </c:pt>
                <c:pt idx="5">
                  <c:v>-3.8673678000000002</c:v>
                </c:pt>
                <c:pt idx="6">
                  <c:v>-4.2223117999999999</c:v>
                </c:pt>
                <c:pt idx="7">
                  <c:v>-4.5712998000000011</c:v>
                </c:pt>
                <c:pt idx="8">
                  <c:v>-4.9236198000000009</c:v>
                </c:pt>
                <c:pt idx="9">
                  <c:v>-5.2986877999999997</c:v>
                </c:pt>
                <c:pt idx="10">
                  <c:v>-5.7274098000000011</c:v>
                </c:pt>
                <c:pt idx="11">
                  <c:v>-6.2465558000000003</c:v>
                </c:pt>
                <c:pt idx="12">
                  <c:v>-6.8853658000000006</c:v>
                </c:pt>
                <c:pt idx="13">
                  <c:v>-7.6491878000000009</c:v>
                </c:pt>
                <c:pt idx="14">
                  <c:v>-8.5191508000000002</c:v>
                </c:pt>
                <c:pt idx="15">
                  <c:v>-9.4792848000000003</c:v>
                </c:pt>
                <c:pt idx="16">
                  <c:v>-10.539011800000001</c:v>
                </c:pt>
                <c:pt idx="17">
                  <c:v>-11.721185800000001</c:v>
                </c:pt>
                <c:pt idx="18">
                  <c:v>-13.0299458</c:v>
                </c:pt>
                <c:pt idx="19">
                  <c:v>-14.418715800000001</c:v>
                </c:pt>
                <c:pt idx="20">
                  <c:v>-15.9126458</c:v>
                </c:pt>
                <c:pt idx="21">
                  <c:v>-17.3703158</c:v>
                </c:pt>
                <c:pt idx="22">
                  <c:v>-18.761915800000001</c:v>
                </c:pt>
                <c:pt idx="23">
                  <c:v>-20.084925800000001</c:v>
                </c:pt>
                <c:pt idx="24">
                  <c:v>-21.366515800000002</c:v>
                </c:pt>
                <c:pt idx="25">
                  <c:v>-22.603075800000003</c:v>
                </c:pt>
                <c:pt idx="26">
                  <c:v>-23.757725800000003</c:v>
                </c:pt>
                <c:pt idx="27">
                  <c:v>-24.877865800000002</c:v>
                </c:pt>
                <c:pt idx="28">
                  <c:v>-25.967145800000001</c:v>
                </c:pt>
                <c:pt idx="29">
                  <c:v>-27.0220558</c:v>
                </c:pt>
                <c:pt idx="30">
                  <c:v>-28.045735800000003</c:v>
                </c:pt>
              </c:numCache>
            </c:numRef>
          </c:val>
          <c:smooth val="0"/>
          <c:extLst>
            <c:ext xmlns:c16="http://schemas.microsoft.com/office/drawing/2014/chart" uri="{C3380CC4-5D6E-409C-BE32-E72D297353CC}">
              <c16:uniqueId val="{00000000-A3AE-4C35-82AE-9CD877319183}"/>
            </c:ext>
          </c:extLst>
        </c:ser>
        <c:ser>
          <c:idx val="1"/>
          <c:order val="1"/>
          <c:tx>
            <c:v>Neðri vikmörk</c:v>
          </c:tx>
          <c:spPr>
            <a:ln w="28575" cap="rnd">
              <a:solidFill>
                <a:schemeClr val="accent4"/>
              </a:solidFill>
              <a:round/>
            </a:ln>
            <a:effectLst/>
          </c:spPr>
          <c:marker>
            <c:symbol val="none"/>
          </c:marker>
          <c:cat>
            <c:numRef>
              <c:f>Niðurdráttur!$A$27:$A$57</c:f>
              <c:numCache>
                <c:formatCode>General</c:formatCode>
                <c:ptCount val="31"/>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numCache>
            </c:numRef>
          </c:cat>
          <c:val>
            <c:numRef>
              <c:f>Niðurdráttur!$C$27:$C$57</c:f>
              <c:numCache>
                <c:formatCode>0.00</c:formatCode>
                <c:ptCount val="31"/>
                <c:pt idx="0">
                  <c:v>-1.0716543999999999</c:v>
                </c:pt>
                <c:pt idx="1">
                  <c:v>-1.2756704000000001</c:v>
                </c:pt>
                <c:pt idx="2">
                  <c:v>-1.4985238000000001</c:v>
                </c:pt>
                <c:pt idx="3">
                  <c:v>-1.7181287999999999</c:v>
                </c:pt>
                <c:pt idx="4">
                  <c:v>-1.9437198</c:v>
                </c:pt>
                <c:pt idx="5">
                  <c:v>-2.1343228000000005</c:v>
                </c:pt>
                <c:pt idx="6">
                  <c:v>-2.3419778000000004</c:v>
                </c:pt>
                <c:pt idx="7">
                  <c:v>-2.5685498000000004</c:v>
                </c:pt>
                <c:pt idx="8">
                  <c:v>-2.7990068000000004</c:v>
                </c:pt>
                <c:pt idx="9">
                  <c:v>-3.0371318</c:v>
                </c:pt>
                <c:pt idx="10">
                  <c:v>-3.3079098000000009</c:v>
                </c:pt>
                <c:pt idx="11">
                  <c:v>-3.6385998000000006</c:v>
                </c:pt>
                <c:pt idx="12">
                  <c:v>-4.0511578000000004</c:v>
                </c:pt>
                <c:pt idx="13">
                  <c:v>-4.5586958000000006</c:v>
                </c:pt>
                <c:pt idx="14">
                  <c:v>-5.1576998000000005</c:v>
                </c:pt>
                <c:pt idx="15">
                  <c:v>-5.8459758000000006</c:v>
                </c:pt>
                <c:pt idx="16">
                  <c:v>-6.6303828000000005</c:v>
                </c:pt>
                <c:pt idx="17">
                  <c:v>-7.5226068000000001</c:v>
                </c:pt>
                <c:pt idx="18">
                  <c:v>-8.5387848000000002</c:v>
                </c:pt>
                <c:pt idx="19">
                  <c:v>-9.6997438000000002</c:v>
                </c:pt>
                <c:pt idx="20">
                  <c:v>-10.973755800000001</c:v>
                </c:pt>
                <c:pt idx="21">
                  <c:v>-12.335245800000001</c:v>
                </c:pt>
                <c:pt idx="22">
                  <c:v>-13.7734158</c:v>
                </c:pt>
                <c:pt idx="23">
                  <c:v>-15.1891558</c:v>
                </c:pt>
                <c:pt idx="24">
                  <c:v>-16.411215800000001</c:v>
                </c:pt>
                <c:pt idx="25">
                  <c:v>-17.778865800000002</c:v>
                </c:pt>
                <c:pt idx="26">
                  <c:v>-19.047995800000002</c:v>
                </c:pt>
                <c:pt idx="27">
                  <c:v>-20.363245800000001</c:v>
                </c:pt>
                <c:pt idx="28">
                  <c:v>-21.4685758</c:v>
                </c:pt>
                <c:pt idx="29">
                  <c:v>-22.4973858</c:v>
                </c:pt>
                <c:pt idx="30">
                  <c:v>-23.4888458</c:v>
                </c:pt>
              </c:numCache>
            </c:numRef>
          </c:val>
          <c:smooth val="0"/>
          <c:extLst>
            <c:ext xmlns:c16="http://schemas.microsoft.com/office/drawing/2014/chart" uri="{C3380CC4-5D6E-409C-BE32-E72D297353CC}">
              <c16:uniqueId val="{00000001-A3AE-4C35-82AE-9CD877319183}"/>
            </c:ext>
          </c:extLst>
        </c:ser>
        <c:ser>
          <c:idx val="2"/>
          <c:order val="2"/>
          <c:tx>
            <c:v>Miðgildi</c:v>
          </c:tx>
          <c:spPr>
            <a:ln w="28575" cap="rnd">
              <a:solidFill>
                <a:srgbClr val="00B050"/>
              </a:solidFill>
              <a:round/>
            </a:ln>
            <a:effectLst/>
          </c:spPr>
          <c:marker>
            <c:symbol val="none"/>
          </c:marker>
          <c:cat>
            <c:numRef>
              <c:f>Niðurdráttur!$A$27:$A$57</c:f>
              <c:numCache>
                <c:formatCode>General</c:formatCode>
                <c:ptCount val="31"/>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numCache>
            </c:numRef>
          </c:cat>
          <c:val>
            <c:numRef>
              <c:f>Niðurdráttur!$D$27:$D$57</c:f>
              <c:numCache>
                <c:formatCode>0.00</c:formatCode>
                <c:ptCount val="31"/>
                <c:pt idx="0">
                  <c:v>-0.13789500000000005</c:v>
                </c:pt>
                <c:pt idx="1">
                  <c:v>-0.27238330000000005</c:v>
                </c:pt>
                <c:pt idx="2">
                  <c:v>-0.40511440000000004</c:v>
                </c:pt>
                <c:pt idx="3">
                  <c:v>-0.53793520000000017</c:v>
                </c:pt>
                <c:pt idx="4">
                  <c:v>-0.66662479999999991</c:v>
                </c:pt>
                <c:pt idx="5">
                  <c:v>-0.78996080000000002</c:v>
                </c:pt>
                <c:pt idx="6">
                  <c:v>-0.90608979999999995</c:v>
                </c:pt>
                <c:pt idx="7">
                  <c:v>-1.0257098</c:v>
                </c:pt>
                <c:pt idx="8">
                  <c:v>-1.1444437999999999</c:v>
                </c:pt>
                <c:pt idx="9">
                  <c:v>-1.2724228000000002</c:v>
                </c:pt>
                <c:pt idx="10">
                  <c:v>-1.4143368000000001</c:v>
                </c:pt>
                <c:pt idx="11">
                  <c:v>-1.5708968000000001</c:v>
                </c:pt>
                <c:pt idx="12">
                  <c:v>-1.7602437999999998</c:v>
                </c:pt>
                <c:pt idx="13">
                  <c:v>-1.9801488</c:v>
                </c:pt>
                <c:pt idx="14">
                  <c:v>-2.2520758000000005</c:v>
                </c:pt>
                <c:pt idx="15">
                  <c:v>-2.5940718</c:v>
                </c:pt>
                <c:pt idx="16">
                  <c:v>-3.0169138000000002</c:v>
                </c:pt>
                <c:pt idx="17">
                  <c:v>-3.5144328000000007</c:v>
                </c:pt>
                <c:pt idx="18">
                  <c:v>-4.1082318000000004</c:v>
                </c:pt>
                <c:pt idx="19">
                  <c:v>-4.8392828000000003</c:v>
                </c:pt>
                <c:pt idx="20">
                  <c:v>-5.6538498000000006</c:v>
                </c:pt>
                <c:pt idx="21">
                  <c:v>-6.6049427999999999</c:v>
                </c:pt>
                <c:pt idx="22">
                  <c:v>-7.6380538000000007</c:v>
                </c:pt>
                <c:pt idx="23">
                  <c:v>-8.8030378000000002</c:v>
                </c:pt>
                <c:pt idx="24">
                  <c:v>-10.049865800000001</c:v>
                </c:pt>
                <c:pt idx="25">
                  <c:v>-11.340175800000001</c:v>
                </c:pt>
                <c:pt idx="26">
                  <c:v>-12.631285800000001</c:v>
                </c:pt>
                <c:pt idx="27">
                  <c:v>-13.923965800000001</c:v>
                </c:pt>
                <c:pt idx="28">
                  <c:v>-15.133295800000001</c:v>
                </c:pt>
                <c:pt idx="29">
                  <c:v>-16.2964758</c:v>
                </c:pt>
                <c:pt idx="30">
                  <c:v>-17.386525800000001</c:v>
                </c:pt>
              </c:numCache>
            </c:numRef>
          </c:val>
          <c:smooth val="0"/>
          <c:extLst>
            <c:ext xmlns:c16="http://schemas.microsoft.com/office/drawing/2014/chart" uri="{C3380CC4-5D6E-409C-BE32-E72D297353CC}">
              <c16:uniqueId val="{00000002-A3AE-4C35-82AE-9CD877319183}"/>
            </c:ext>
          </c:extLst>
        </c:ser>
        <c:ser>
          <c:idx val="3"/>
          <c:order val="3"/>
          <c:tx>
            <c:v>Efri vikmörk</c:v>
          </c:tx>
          <c:spPr>
            <a:ln w="28575" cap="rnd">
              <a:solidFill>
                <a:schemeClr val="accent4"/>
              </a:solidFill>
              <a:round/>
            </a:ln>
            <a:effectLst/>
          </c:spPr>
          <c:marker>
            <c:symbol val="none"/>
          </c:marker>
          <c:cat>
            <c:numRef>
              <c:f>Niðurdráttur!$A$27:$A$57</c:f>
              <c:numCache>
                <c:formatCode>General</c:formatCode>
                <c:ptCount val="31"/>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numCache>
            </c:numRef>
          </c:cat>
          <c:val>
            <c:numRef>
              <c:f>Niðurdráttur!$E$27:$E$57</c:f>
              <c:numCache>
                <c:formatCode>0.00</c:formatCode>
                <c:ptCount val="31"/>
                <c:pt idx="0">
                  <c:v>0.69701759999999902</c:v>
                </c:pt>
                <c:pt idx="1">
                  <c:v>0.59647830000000002</c:v>
                </c:pt>
                <c:pt idx="2">
                  <c:v>0.50088489999999997</c:v>
                </c:pt>
                <c:pt idx="3">
                  <c:v>0.4114197</c:v>
                </c:pt>
                <c:pt idx="4">
                  <c:v>0.34029730000000002</c:v>
                </c:pt>
                <c:pt idx="5">
                  <c:v>0.26642390000000099</c:v>
                </c:pt>
                <c:pt idx="6">
                  <c:v>0.20058870000000001</c:v>
                </c:pt>
                <c:pt idx="7">
                  <c:v>0.13872839999999997</c:v>
                </c:pt>
                <c:pt idx="8">
                  <c:v>8.2015800000001027E-2</c:v>
                </c:pt>
                <c:pt idx="9">
                  <c:v>2.0862199999999997E-2</c:v>
                </c:pt>
                <c:pt idx="10">
                  <c:v>-4.0825800000000023E-2</c:v>
                </c:pt>
                <c:pt idx="11">
                  <c:v>-0.10531380000000007</c:v>
                </c:pt>
                <c:pt idx="12">
                  <c:v>-0.18528280000000003</c:v>
                </c:pt>
                <c:pt idx="13">
                  <c:v>-0.26575280000000007</c:v>
                </c:pt>
                <c:pt idx="14">
                  <c:v>-0.37086780000000003</c:v>
                </c:pt>
                <c:pt idx="15">
                  <c:v>-0.4995578</c:v>
                </c:pt>
                <c:pt idx="16">
                  <c:v>-0.65099580000000001</c:v>
                </c:pt>
                <c:pt idx="17">
                  <c:v>-0.85214879999998994</c:v>
                </c:pt>
                <c:pt idx="18">
                  <c:v>-1.0975278000000002</c:v>
                </c:pt>
                <c:pt idx="19">
                  <c:v>-1.4001398</c:v>
                </c:pt>
                <c:pt idx="20">
                  <c:v>-1.7736867999999901</c:v>
                </c:pt>
                <c:pt idx="21">
                  <c:v>-2.2522017999999999</c:v>
                </c:pt>
                <c:pt idx="22">
                  <c:v>-2.8199198000000005</c:v>
                </c:pt>
                <c:pt idx="23">
                  <c:v>-3.5024248000000009</c:v>
                </c:pt>
                <c:pt idx="24">
                  <c:v>-4.3043988000000004</c:v>
                </c:pt>
                <c:pt idx="25">
                  <c:v>-5.2202178000000004</c:v>
                </c:pt>
                <c:pt idx="26">
                  <c:v>-6.2429978000000004</c:v>
                </c:pt>
                <c:pt idx="27">
                  <c:v>-7.3567058000000012</c:v>
                </c:pt>
                <c:pt idx="28">
                  <c:v>-8.4661118000000002</c:v>
                </c:pt>
                <c:pt idx="29">
                  <c:v>-9.5812158000000007</c:v>
                </c:pt>
                <c:pt idx="30">
                  <c:v>-10.707245800000001</c:v>
                </c:pt>
              </c:numCache>
            </c:numRef>
          </c:val>
          <c:smooth val="0"/>
          <c:extLst>
            <c:ext xmlns:c16="http://schemas.microsoft.com/office/drawing/2014/chart" uri="{C3380CC4-5D6E-409C-BE32-E72D297353CC}">
              <c16:uniqueId val="{00000003-A3AE-4C35-82AE-9CD877319183}"/>
            </c:ext>
          </c:extLst>
        </c:ser>
        <c:ser>
          <c:idx val="4"/>
          <c:order val="4"/>
          <c:tx>
            <c:v>Efra útgildi</c:v>
          </c:tx>
          <c:spPr>
            <a:ln w="28575" cap="rnd">
              <a:solidFill>
                <a:srgbClr val="FF0000"/>
              </a:solidFill>
              <a:round/>
            </a:ln>
            <a:effectLst/>
          </c:spPr>
          <c:marker>
            <c:symbol val="none"/>
          </c:marker>
          <c:dPt>
            <c:idx val="23"/>
            <c:marker>
              <c:symbol val="none"/>
            </c:marker>
            <c:bubble3D val="0"/>
            <c:extLst>
              <c:ext xmlns:c16="http://schemas.microsoft.com/office/drawing/2014/chart" uri="{C3380CC4-5D6E-409C-BE32-E72D297353CC}">
                <c16:uniqueId val="{00000004-A3AE-4C35-82AE-9CD877319183}"/>
              </c:ext>
            </c:extLst>
          </c:dPt>
          <c:cat>
            <c:numRef>
              <c:f>Niðurdráttur!$A$27:$A$57</c:f>
              <c:numCache>
                <c:formatCode>General</c:formatCode>
                <c:ptCount val="31"/>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numCache>
            </c:numRef>
          </c:cat>
          <c:val>
            <c:numRef>
              <c:f>Niðurdráttur!$F$27:$F$57</c:f>
              <c:numCache>
                <c:formatCode>0.00</c:formatCode>
                <c:ptCount val="31"/>
                <c:pt idx="0">
                  <c:v>1.6288430000000003</c:v>
                </c:pt>
                <c:pt idx="1">
                  <c:v>1.5426028000000003</c:v>
                </c:pt>
                <c:pt idx="2">
                  <c:v>1.4536007000000002</c:v>
                </c:pt>
                <c:pt idx="3">
                  <c:v>1.3675227000000001</c:v>
                </c:pt>
                <c:pt idx="4">
                  <c:v>1.3090290999999992</c:v>
                </c:pt>
                <c:pt idx="5">
                  <c:v>1.2654317000000002</c:v>
                </c:pt>
                <c:pt idx="6">
                  <c:v>1.2265875000000002</c:v>
                </c:pt>
                <c:pt idx="7">
                  <c:v>1.1908142000000002</c:v>
                </c:pt>
                <c:pt idx="8">
                  <c:v>1.1566641000000002</c:v>
                </c:pt>
                <c:pt idx="9">
                  <c:v>1.1228004</c:v>
                </c:pt>
                <c:pt idx="10">
                  <c:v>1.0877410000000001</c:v>
                </c:pt>
                <c:pt idx="11">
                  <c:v>1.0498076000000001</c:v>
                </c:pt>
                <c:pt idx="12">
                  <c:v>1.0069413</c:v>
                </c:pt>
                <c:pt idx="13">
                  <c:v>0.956530399999999</c:v>
                </c:pt>
                <c:pt idx="14">
                  <c:v>0.89581230000000001</c:v>
                </c:pt>
                <c:pt idx="15">
                  <c:v>0.82129319999999906</c:v>
                </c:pt>
                <c:pt idx="16">
                  <c:v>0.72932620000000004</c:v>
                </c:pt>
                <c:pt idx="17">
                  <c:v>0.61591119999999899</c:v>
                </c:pt>
                <c:pt idx="18">
                  <c:v>0.489033199999999</c:v>
                </c:pt>
                <c:pt idx="19">
                  <c:v>0.35344120000000023</c:v>
                </c:pt>
                <c:pt idx="20">
                  <c:v>0.18620120000000098</c:v>
                </c:pt>
                <c:pt idx="21">
                  <c:v>-2.0551800000000009E-2</c:v>
                </c:pt>
                <c:pt idx="22">
                  <c:v>-0.27618780000000004</c:v>
                </c:pt>
                <c:pt idx="23">
                  <c:v>-0.59164379999999905</c:v>
                </c:pt>
                <c:pt idx="24">
                  <c:v>-0.97882979999999997</c:v>
                </c:pt>
                <c:pt idx="25">
                  <c:v>-1.4495878000000002</c:v>
                </c:pt>
                <c:pt idx="26">
                  <c:v>-2.0146408000000005</c:v>
                </c:pt>
                <c:pt idx="27">
                  <c:v>-2.6819068000000001</c:v>
                </c:pt>
                <c:pt idx="28">
                  <c:v>-3.4533077999999908</c:v>
                </c:pt>
                <c:pt idx="29">
                  <c:v>-4.3236608000000007</c:v>
                </c:pt>
                <c:pt idx="30">
                  <c:v>-5.2788528000000001</c:v>
                </c:pt>
              </c:numCache>
            </c:numRef>
          </c:val>
          <c:smooth val="0"/>
          <c:extLst>
            <c:ext xmlns:c16="http://schemas.microsoft.com/office/drawing/2014/chart" uri="{C3380CC4-5D6E-409C-BE32-E72D297353CC}">
              <c16:uniqueId val="{00000005-A3AE-4C35-82AE-9CD877319183}"/>
            </c:ext>
          </c:extLst>
        </c:ser>
        <c:dLbls>
          <c:showLegendKey val="0"/>
          <c:showVal val="0"/>
          <c:showCatName val="0"/>
          <c:showSerName val="0"/>
          <c:showPercent val="0"/>
          <c:showBubbleSize val="0"/>
        </c:dLbls>
        <c:smooth val="0"/>
        <c:axId val="500330224"/>
        <c:axId val="152318968"/>
      </c:lineChart>
      <c:catAx>
        <c:axId val="500330224"/>
        <c:scaling>
          <c:orientation val="minMax"/>
        </c:scaling>
        <c:delete val="0"/>
        <c:axPos val="b"/>
        <c:numFmt formatCode="General" sourceLinked="1"/>
        <c:majorTickMark val="none"/>
        <c:minorTickMark val="none"/>
        <c:tickLblPos val="high"/>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s-IS"/>
          </a:p>
        </c:txPr>
        <c:crossAx val="152318968"/>
        <c:crosses val="autoZero"/>
        <c:auto val="1"/>
        <c:lblAlgn val="ctr"/>
        <c:lblOffset val="100"/>
        <c:noMultiLvlLbl val="0"/>
      </c:catAx>
      <c:valAx>
        <c:axId val="15231896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Niðurdráttur [bar-a]</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is-I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s-IS"/>
          </a:p>
        </c:txPr>
        <c:crossAx val="50033022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is-I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64770</xdr:colOff>
      <xdr:row>0</xdr:row>
      <xdr:rowOff>53340</xdr:rowOff>
    </xdr:from>
    <xdr:to>
      <xdr:col>4</xdr:col>
      <xdr:colOff>98433</xdr:colOff>
      <xdr:row>2</xdr:row>
      <xdr:rowOff>134792</xdr:rowOff>
    </xdr:to>
    <xdr:pic>
      <xdr:nvPicPr>
        <xdr:cNvPr id="2" name="Picture 1" descr="http://os.is/media/orkustofnun/large/Orkustofnun.jp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 y="53340"/>
          <a:ext cx="2597793" cy="4510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15240</xdr:colOff>
      <xdr:row>0</xdr:row>
      <xdr:rowOff>0</xdr:rowOff>
    </xdr:from>
    <xdr:ext cx="3118157" cy="576859"/>
    <xdr:pic>
      <xdr:nvPicPr>
        <xdr:cNvPr id="2" name="Picture 1" descr="http://os.is/media/orkustofnun/large/Orkustofnun.jpg">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 y="0"/>
          <a:ext cx="3118157" cy="57685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76200</xdr:colOff>
      <xdr:row>169</xdr:row>
      <xdr:rowOff>182880</xdr:rowOff>
    </xdr:from>
    <xdr:to>
      <xdr:col>2</xdr:col>
      <xdr:colOff>935355</xdr:colOff>
      <xdr:row>171</xdr:row>
      <xdr:rowOff>0</xdr:rowOff>
    </xdr:to>
    <xdr:sp macro="" textlink="">
      <xdr:nvSpPr>
        <xdr:cNvPr id="12315" name="Check Box 27" hidden="1">
          <a:extLst>
            <a:ext uri="{63B3BB69-23CF-44E3-9099-C40C66FF867C}">
              <a14:compatExt xmlns:a14="http://schemas.microsoft.com/office/drawing/2010/main" spid="_x0000_s12315"/>
            </a:ext>
            <a:ext uri="{FF2B5EF4-FFF2-40B4-BE49-F238E27FC236}">
              <a16:creationId xmlns:a16="http://schemas.microsoft.com/office/drawing/2014/main" id="{00000000-0008-0000-0100-00001B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76200</xdr:colOff>
      <xdr:row>171</xdr:row>
      <xdr:rowOff>0</xdr:rowOff>
    </xdr:from>
    <xdr:to>
      <xdr:col>2</xdr:col>
      <xdr:colOff>935355</xdr:colOff>
      <xdr:row>172</xdr:row>
      <xdr:rowOff>20955</xdr:rowOff>
    </xdr:to>
    <xdr:sp macro="" textlink="">
      <xdr:nvSpPr>
        <xdr:cNvPr id="12316" name="Check Box 28" hidden="1">
          <a:extLst>
            <a:ext uri="{63B3BB69-23CF-44E3-9099-C40C66FF867C}">
              <a14:compatExt xmlns:a14="http://schemas.microsoft.com/office/drawing/2010/main" spid="_x0000_s12316"/>
            </a:ext>
            <a:ext uri="{FF2B5EF4-FFF2-40B4-BE49-F238E27FC236}">
              <a16:creationId xmlns:a16="http://schemas.microsoft.com/office/drawing/2014/main" id="{00000000-0008-0000-0100-00001C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76200</xdr:colOff>
      <xdr:row>172</xdr:row>
      <xdr:rowOff>7620</xdr:rowOff>
    </xdr:from>
    <xdr:to>
      <xdr:col>2</xdr:col>
      <xdr:colOff>935355</xdr:colOff>
      <xdr:row>173</xdr:row>
      <xdr:rowOff>0</xdr:rowOff>
    </xdr:to>
    <xdr:sp macro="" textlink="">
      <xdr:nvSpPr>
        <xdr:cNvPr id="12317" name="Check Box 29" hidden="1">
          <a:extLst>
            <a:ext uri="{63B3BB69-23CF-44E3-9099-C40C66FF867C}">
              <a14:compatExt xmlns:a14="http://schemas.microsoft.com/office/drawing/2010/main" spid="_x0000_s12317"/>
            </a:ext>
            <a:ext uri="{FF2B5EF4-FFF2-40B4-BE49-F238E27FC236}">
              <a16:creationId xmlns:a16="http://schemas.microsoft.com/office/drawing/2014/main" id="{00000000-0008-0000-0100-00001D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66677</xdr:colOff>
      <xdr:row>0</xdr:row>
      <xdr:rowOff>57151</xdr:rowOff>
    </xdr:from>
    <xdr:to>
      <xdr:col>4</xdr:col>
      <xdr:colOff>72231</xdr:colOff>
      <xdr:row>3</xdr:row>
      <xdr:rowOff>171451</xdr:rowOff>
    </xdr:to>
    <xdr:pic>
      <xdr:nvPicPr>
        <xdr:cNvPr id="3" name="Picture 2" descr="http://os.is/media/orkustofnun/large/Orkustofnun.jpg">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7" y="57151"/>
          <a:ext cx="3758404"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66675</xdr:colOff>
      <xdr:row>0</xdr:row>
      <xdr:rowOff>57150</xdr:rowOff>
    </xdr:from>
    <xdr:to>
      <xdr:col>4</xdr:col>
      <xdr:colOff>123825</xdr:colOff>
      <xdr:row>4</xdr:row>
      <xdr:rowOff>0</xdr:rowOff>
    </xdr:to>
    <xdr:pic>
      <xdr:nvPicPr>
        <xdr:cNvPr id="4" name="Picture 3" descr="http://os.is/media/orkustofnun/large/Orkustofnun.jpg">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57150"/>
          <a:ext cx="3810000"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66675</xdr:colOff>
      <xdr:row>0</xdr:row>
      <xdr:rowOff>57150</xdr:rowOff>
    </xdr:from>
    <xdr:ext cx="3810000" cy="695325"/>
    <xdr:pic>
      <xdr:nvPicPr>
        <xdr:cNvPr id="3" name="Picture 2" descr="http://os.is/media/orkustofnun/large/Orkustofnun.jpg" hidden="1">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57150"/>
          <a:ext cx="3810000" cy="6953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85725</xdr:colOff>
      <xdr:row>58</xdr:row>
      <xdr:rowOff>114299</xdr:rowOff>
    </xdr:from>
    <xdr:to>
      <xdr:col>11</xdr:col>
      <xdr:colOff>180976</xdr:colOff>
      <xdr:row>84</xdr:row>
      <xdr:rowOff>28575</xdr:rowOff>
    </xdr:to>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66677</xdr:colOff>
      <xdr:row>0</xdr:row>
      <xdr:rowOff>57151</xdr:rowOff>
    </xdr:from>
    <xdr:ext cx="3758404" cy="685800"/>
    <xdr:pic>
      <xdr:nvPicPr>
        <xdr:cNvPr id="4" name="Picture 3" descr="http://os.is/media/orkustofnun/large/Orkustofnun.jpg">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7" y="57151"/>
          <a:ext cx="3758404" cy="685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66675</xdr:colOff>
      <xdr:row>0</xdr:row>
      <xdr:rowOff>57150</xdr:rowOff>
    </xdr:from>
    <xdr:ext cx="3810000" cy="695325"/>
    <xdr:pic>
      <xdr:nvPicPr>
        <xdr:cNvPr id="5" name="Picture 4" descr="http://os.is/media/orkustofnun/large/Orkustofnun.jpg">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57150"/>
          <a:ext cx="3810000" cy="6953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152400</xdr:colOff>
          <xdr:row>9</xdr:row>
          <xdr:rowOff>0</xdr:rowOff>
        </xdr:from>
        <xdr:to>
          <xdr:col>4</xdr:col>
          <xdr:colOff>1019175</xdr:colOff>
          <xdr:row>10</xdr:row>
          <xdr:rowOff>19050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6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152400</xdr:colOff>
          <xdr:row>9</xdr:row>
          <xdr:rowOff>0</xdr:rowOff>
        </xdr:from>
        <xdr:to>
          <xdr:col>4</xdr:col>
          <xdr:colOff>1019175</xdr:colOff>
          <xdr:row>10</xdr:row>
          <xdr:rowOff>19050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6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66675</xdr:colOff>
      <xdr:row>0</xdr:row>
      <xdr:rowOff>57150</xdr:rowOff>
    </xdr:from>
    <xdr:to>
      <xdr:col>4</xdr:col>
      <xdr:colOff>666750</xdr:colOff>
      <xdr:row>4</xdr:row>
      <xdr:rowOff>0</xdr:rowOff>
    </xdr:to>
    <xdr:pic>
      <xdr:nvPicPr>
        <xdr:cNvPr id="4" name="Picture 3" descr="http://os.is/media/orkustofnun/large/Orkustofnun.jpg">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57150"/>
          <a:ext cx="3810000"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66675</xdr:colOff>
      <xdr:row>0</xdr:row>
      <xdr:rowOff>57150</xdr:rowOff>
    </xdr:from>
    <xdr:to>
      <xdr:col>4</xdr:col>
      <xdr:colOff>66675</xdr:colOff>
      <xdr:row>4</xdr:row>
      <xdr:rowOff>0</xdr:rowOff>
    </xdr:to>
    <xdr:pic>
      <xdr:nvPicPr>
        <xdr:cNvPr id="3" name="Picture 2" descr="http://os.is/media/orkustofnun/large/Orkustofnun.jpg">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57150"/>
          <a:ext cx="3810000"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orkustofnunis.sharepoint.com/sites/SviSjlfbrrarAulindantingar/Shared%20Documents/General/Sprettverkefni%20-%20G&#230;&#240;askj&#246;l/Umsokn-um-nytingarleyfi-grunnvatns%20-%20desember%202021.xlsx" TargetMode="External"/><Relationship Id="rId1" Type="http://schemas.openxmlformats.org/officeDocument/2006/relationships/externalLinkPath" Target="https://orkustofnunis.sharepoint.com/sites/SviSjlfbrrarAulindantingar/Shared%20Documents/General/Stefnuverkefni%20svi&#240;sins/Sprettverkefni%20-%20G&#230;&#240;askj&#246;l/Umsokn-um-nytingarleyfi-grunnvatns%20-%20desember%20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Leiðbeiningar"/>
      <sheetName val="Umsókn"/>
      <sheetName val="Tilgangur"/>
      <sheetName val="Viðauki - Borholur"/>
      <sheetName val="Borholutilgangur"/>
    </sheetNames>
    <sheetDataSet>
      <sheetData sheetId="0"/>
      <sheetData sheetId="1"/>
      <sheetData sheetId="2">
        <row r="1">
          <cell r="A1" t="str">
            <v>Neysluvatn</v>
          </cell>
        </row>
        <row r="2">
          <cell r="A2" t="str">
            <v>Fiskeldi</v>
          </cell>
        </row>
        <row r="3">
          <cell r="A3" t="str">
            <v>Iðnaður</v>
          </cell>
        </row>
        <row r="4">
          <cell r="A4" t="str">
            <v>Einkaveita</v>
          </cell>
        </row>
        <row r="5">
          <cell r="A5" t="str">
            <v>Annað</v>
          </cell>
        </row>
      </sheetData>
      <sheetData sheetId="3"/>
      <sheetData sheetId="4">
        <row r="3">
          <cell r="E3" t="str">
            <v>Vinnsluhola</v>
          </cell>
          <cell r="H3" t="str">
            <v>Bein hola</v>
          </cell>
        </row>
        <row r="4">
          <cell r="E4" t="str">
            <v>Rannsóknarhola</v>
          </cell>
          <cell r="H4" t="str">
            <v>Stefnuboruð hola</v>
          </cell>
        </row>
        <row r="5">
          <cell r="E5" t="str">
            <v>Vöktunarhola</v>
          </cell>
        </row>
        <row r="6">
          <cell r="E6" t="str">
            <v>Niðurdælingarhola</v>
          </cell>
        </row>
        <row r="7">
          <cell r="E7" t="str">
            <v>Ótengd hola</v>
          </cell>
        </row>
        <row r="8">
          <cell r="E8" t="str">
            <v>Lokuð hola</v>
          </cell>
        </row>
        <row r="9">
          <cell r="E9" t="str">
            <v>Annað</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kipulagsaaetlanir.skipulagsstofnun.is/skipulagvefur/display.aspx?numer=11077" TargetMode="External"/><Relationship Id="rId7" Type="http://schemas.openxmlformats.org/officeDocument/2006/relationships/comments" Target="../comments1.xml"/><Relationship Id="rId2" Type="http://schemas.openxmlformats.org/officeDocument/2006/relationships/hyperlink" Target="mailto:jonas.ketilsson@landsvirkjun.is" TargetMode="External"/><Relationship Id="rId1" Type="http://schemas.openxmlformats.org/officeDocument/2006/relationships/hyperlink" Target="mailto:landsvirkjun@landsvirkjun.is" TargetMode="External"/><Relationship Id="rId6" Type="http://schemas.openxmlformats.org/officeDocument/2006/relationships/vmlDrawing" Target="../drawings/vmlDrawing1.vm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orkustofnun.is/orkustofnun/reglur/borholureglur/"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6633B4-0C9D-4B2A-BF4D-0A9E4E2141D5}">
  <sheetPr>
    <pageSetUpPr fitToPage="1"/>
  </sheetPr>
  <dimension ref="A1:R57"/>
  <sheetViews>
    <sheetView zoomScale="110" zoomScaleNormal="110" zoomScaleSheetLayoutView="175" workbookViewId="0">
      <selection activeCell="B7" sqref="B7:I7"/>
    </sheetView>
  </sheetViews>
  <sheetFormatPr defaultColWidth="9.140625" defaultRowHeight="15" x14ac:dyDescent="0.25"/>
  <cols>
    <col min="1" max="1" width="9.140625" style="1"/>
    <col min="2" max="2" width="10.140625" style="1" customWidth="1"/>
    <col min="3" max="10" width="9.140625" style="1"/>
    <col min="11" max="11" width="10.42578125" style="1" customWidth="1"/>
    <col min="12" max="16384" width="9.140625" style="1"/>
  </cols>
  <sheetData>
    <row r="1" spans="1:11" x14ac:dyDescent="0.25">
      <c r="I1" s="138">
        <v>45092</v>
      </c>
    </row>
    <row r="2" spans="1:11" ht="15" customHeight="1" x14ac:dyDescent="0.25">
      <c r="I2" s="183"/>
      <c r="J2" s="183"/>
      <c r="K2" s="183"/>
    </row>
    <row r="3" spans="1:11" x14ac:dyDescent="0.25">
      <c r="I3" s="183"/>
      <c r="J3" s="183"/>
      <c r="K3" s="183"/>
    </row>
    <row r="4" spans="1:11" ht="28.5" customHeight="1" x14ac:dyDescent="0.45">
      <c r="A4" s="184" t="s">
        <v>123</v>
      </c>
      <c r="B4" s="184"/>
      <c r="C4" s="184"/>
      <c r="D4" s="184"/>
      <c r="E4" s="184"/>
      <c r="F4" s="184"/>
      <c r="G4" s="184"/>
      <c r="H4" s="184"/>
      <c r="I4" s="184"/>
      <c r="J4" s="184"/>
      <c r="K4" s="98"/>
    </row>
    <row r="5" spans="1:11" ht="21" customHeight="1" x14ac:dyDescent="0.4">
      <c r="A5" s="185" t="s">
        <v>125</v>
      </c>
      <c r="B5" s="185"/>
      <c r="C5" s="185"/>
      <c r="D5" s="185"/>
      <c r="E5" s="185"/>
      <c r="F5" s="185"/>
      <c r="G5" s="185"/>
      <c r="H5" s="185"/>
      <c r="I5" s="185"/>
      <c r="J5" s="185"/>
      <c r="K5" s="99"/>
    </row>
    <row r="6" spans="1:11" x14ac:dyDescent="0.25">
      <c r="A6" s="186"/>
      <c r="B6" s="186"/>
      <c r="C6" s="186"/>
      <c r="D6" s="186"/>
      <c r="E6" s="186"/>
      <c r="F6" s="186"/>
      <c r="G6" s="186"/>
      <c r="H6" s="186"/>
      <c r="I6" s="186"/>
      <c r="J6" s="186"/>
    </row>
    <row r="7" spans="1:11" ht="49.9" customHeight="1" x14ac:dyDescent="0.25">
      <c r="B7" s="180" t="s">
        <v>282</v>
      </c>
      <c r="C7" s="180"/>
      <c r="D7" s="180"/>
      <c r="E7" s="180"/>
      <c r="F7" s="180"/>
      <c r="G7" s="180"/>
      <c r="H7" s="180"/>
      <c r="I7" s="180"/>
      <c r="J7" s="97"/>
    </row>
    <row r="8" spans="1:11" ht="53.45" customHeight="1" x14ac:dyDescent="0.25">
      <c r="B8" s="181" t="s">
        <v>283</v>
      </c>
      <c r="C8" s="181"/>
      <c r="D8" s="181"/>
      <c r="E8" s="181"/>
      <c r="F8" s="181"/>
      <c r="G8" s="181"/>
      <c r="H8" s="181"/>
      <c r="I8" s="181"/>
      <c r="J8" s="97"/>
    </row>
    <row r="9" spans="1:11" ht="61.9" customHeight="1" x14ac:dyDescent="0.25">
      <c r="B9" s="180" t="s">
        <v>259</v>
      </c>
      <c r="C9" s="180"/>
      <c r="D9" s="180"/>
      <c r="E9" s="180"/>
      <c r="F9" s="180"/>
      <c r="G9" s="180"/>
      <c r="H9" s="180"/>
      <c r="I9" s="180"/>
      <c r="J9" s="97"/>
      <c r="K9" s="97"/>
    </row>
    <row r="10" spans="1:11" ht="60.6" customHeight="1" x14ac:dyDescent="0.25">
      <c r="B10" s="180" t="s">
        <v>284</v>
      </c>
      <c r="C10" s="180"/>
      <c r="D10" s="180"/>
      <c r="E10" s="180"/>
      <c r="F10" s="180"/>
      <c r="G10" s="180"/>
      <c r="H10" s="180"/>
      <c r="I10" s="180"/>
      <c r="J10" s="97"/>
      <c r="K10" s="97"/>
    </row>
    <row r="11" spans="1:11" x14ac:dyDescent="0.25">
      <c r="B11" s="90"/>
      <c r="C11" s="81"/>
      <c r="D11" s="81"/>
      <c r="E11" s="81"/>
      <c r="F11" s="81"/>
      <c r="G11" s="81"/>
      <c r="H11" s="81"/>
      <c r="I11" s="81"/>
      <c r="J11" s="81"/>
      <c r="K11" s="81"/>
    </row>
    <row r="12" spans="1:11" ht="22.5" customHeight="1" x14ac:dyDescent="0.25">
      <c r="B12" s="180" t="s">
        <v>260</v>
      </c>
      <c r="C12" s="180"/>
      <c r="D12" s="180"/>
      <c r="E12" s="180"/>
      <c r="F12" s="180"/>
      <c r="G12" s="180"/>
      <c r="H12" s="180"/>
      <c r="I12" s="180"/>
      <c r="J12" s="97"/>
      <c r="K12" s="97"/>
    </row>
    <row r="13" spans="1:11" ht="29.25" customHeight="1" x14ac:dyDescent="0.25">
      <c r="B13" s="180" t="s">
        <v>261</v>
      </c>
      <c r="C13" s="180"/>
      <c r="D13" s="180"/>
      <c r="E13" s="180"/>
      <c r="F13" s="180"/>
      <c r="G13" s="180"/>
      <c r="H13" s="180"/>
      <c r="I13" s="180"/>
      <c r="J13" s="97"/>
      <c r="K13" s="97"/>
    </row>
    <row r="14" spans="1:11" x14ac:dyDescent="0.25">
      <c r="B14" s="91" t="s">
        <v>160</v>
      </c>
      <c r="C14" s="81"/>
      <c r="D14" s="81"/>
      <c r="E14" s="81"/>
      <c r="F14" s="81"/>
      <c r="G14" s="81"/>
      <c r="H14" s="81"/>
      <c r="I14" s="81"/>
      <c r="J14" s="81"/>
      <c r="K14" s="81"/>
    </row>
    <row r="15" spans="1:11" x14ac:dyDescent="0.25">
      <c r="B15" s="91" t="s">
        <v>161</v>
      </c>
      <c r="C15" s="81"/>
      <c r="D15" s="81"/>
      <c r="E15" s="81"/>
      <c r="F15" s="81"/>
      <c r="G15" s="81"/>
      <c r="H15" s="81"/>
      <c r="I15" s="81"/>
      <c r="J15" s="81"/>
      <c r="K15" s="81"/>
    </row>
    <row r="16" spans="1:11" x14ac:dyDescent="0.25">
      <c r="B16" s="91" t="s">
        <v>162</v>
      </c>
      <c r="C16" s="81"/>
      <c r="D16" s="81"/>
      <c r="E16" s="81"/>
      <c r="F16" s="81"/>
      <c r="G16" s="81"/>
      <c r="H16" s="81"/>
      <c r="I16" s="81"/>
      <c r="J16" s="81"/>
      <c r="K16" s="81"/>
    </row>
    <row r="17" spans="2:11" x14ac:dyDescent="0.25">
      <c r="B17" s="91" t="s">
        <v>285</v>
      </c>
      <c r="C17" s="81"/>
      <c r="D17" s="81"/>
      <c r="E17" s="81"/>
      <c r="F17" s="81"/>
      <c r="G17" s="81"/>
      <c r="H17" s="81"/>
      <c r="I17" s="81"/>
      <c r="J17" s="81"/>
      <c r="K17" s="81"/>
    </row>
    <row r="18" spans="2:11" x14ac:dyDescent="0.25">
      <c r="B18" s="91" t="s">
        <v>178</v>
      </c>
      <c r="C18" s="81"/>
      <c r="D18" s="81"/>
      <c r="E18" s="81"/>
      <c r="F18" s="81"/>
      <c r="G18" s="81"/>
      <c r="H18" s="81"/>
      <c r="I18" s="81"/>
      <c r="J18" s="81"/>
      <c r="K18" s="81"/>
    </row>
    <row r="19" spans="2:11" x14ac:dyDescent="0.25">
      <c r="B19" s="91" t="s">
        <v>262</v>
      </c>
      <c r="C19" s="81"/>
      <c r="D19" s="81"/>
      <c r="E19" s="81"/>
      <c r="F19" s="81"/>
      <c r="G19" s="81"/>
      <c r="H19" s="81"/>
      <c r="I19" s="81"/>
      <c r="J19" s="81"/>
      <c r="K19" s="81"/>
    </row>
    <row r="20" spans="2:11" x14ac:dyDescent="0.25">
      <c r="B20" s="91" t="s">
        <v>263</v>
      </c>
      <c r="C20" s="81"/>
      <c r="D20" s="81"/>
      <c r="E20" s="81"/>
      <c r="F20" s="81"/>
      <c r="G20" s="81"/>
      <c r="H20" s="81"/>
      <c r="I20" s="81"/>
      <c r="J20" s="81"/>
      <c r="K20" s="81"/>
    </row>
    <row r="21" spans="2:11" x14ac:dyDescent="0.25">
      <c r="B21" s="92"/>
      <c r="C21" s="81"/>
      <c r="D21" s="81"/>
      <c r="E21" s="81"/>
      <c r="F21" s="81"/>
      <c r="G21" s="81"/>
      <c r="H21" s="81"/>
      <c r="I21" s="81"/>
      <c r="J21" s="81"/>
      <c r="K21" s="81"/>
    </row>
    <row r="22" spans="2:11" x14ac:dyDescent="0.25">
      <c r="B22" s="182" t="s">
        <v>264</v>
      </c>
      <c r="C22" s="182"/>
      <c r="D22" s="182"/>
      <c r="E22" s="182"/>
      <c r="F22" s="182"/>
      <c r="G22" s="182"/>
      <c r="H22" s="182"/>
      <c r="I22" s="182"/>
      <c r="J22" s="182"/>
      <c r="K22" s="182"/>
    </row>
    <row r="23" spans="2:11" ht="63.6" customHeight="1" x14ac:dyDescent="0.25">
      <c r="B23" s="80" t="s">
        <v>129</v>
      </c>
      <c r="C23" s="180" t="s">
        <v>265</v>
      </c>
      <c r="D23" s="180"/>
      <c r="E23" s="180"/>
      <c r="F23" s="180"/>
      <c r="G23" s="180"/>
      <c r="H23" s="180"/>
      <c r="I23" s="180"/>
      <c r="J23" s="180"/>
      <c r="K23" s="97"/>
    </row>
    <row r="24" spans="2:11" x14ac:dyDescent="0.25">
      <c r="B24" s="81"/>
      <c r="C24" s="81"/>
      <c r="D24" s="81"/>
      <c r="E24" s="81"/>
      <c r="F24" s="81"/>
      <c r="G24" s="81"/>
      <c r="H24" s="81"/>
      <c r="I24" s="81"/>
      <c r="J24" s="81"/>
      <c r="K24" s="97"/>
    </row>
    <row r="25" spans="2:11" ht="26.25" x14ac:dyDescent="0.4">
      <c r="B25" s="59" t="s">
        <v>266</v>
      </c>
      <c r="K25" s="97"/>
    </row>
    <row r="26" spans="2:11" x14ac:dyDescent="0.25">
      <c r="B26" s="139" t="s">
        <v>0</v>
      </c>
      <c r="K26" s="97"/>
    </row>
    <row r="27" spans="2:11" x14ac:dyDescent="0.25">
      <c r="B27" s="182" t="s">
        <v>267</v>
      </c>
      <c r="C27" s="182"/>
      <c r="D27" s="182"/>
      <c r="E27" s="182"/>
      <c r="F27" s="182"/>
      <c r="G27" s="182"/>
      <c r="H27" s="182"/>
      <c r="I27" s="182"/>
      <c r="K27" s="97"/>
    </row>
    <row r="28" spans="2:11" ht="15" customHeight="1" x14ac:dyDescent="0.25">
      <c r="K28" s="97"/>
    </row>
    <row r="29" spans="2:11" x14ac:dyDescent="0.25">
      <c r="B29" s="140" t="s">
        <v>268</v>
      </c>
      <c r="C29" s="75"/>
      <c r="D29" s="75"/>
      <c r="E29" s="75"/>
      <c r="F29" s="75"/>
      <c r="G29" s="75"/>
      <c r="H29" s="75"/>
      <c r="I29" s="75"/>
      <c r="K29" s="97"/>
    </row>
    <row r="30" spans="2:11" ht="62.45" customHeight="1" x14ac:dyDescent="0.25">
      <c r="B30" s="180" t="s">
        <v>269</v>
      </c>
      <c r="C30" s="180"/>
      <c r="D30" s="180"/>
      <c r="E30" s="180"/>
      <c r="F30" s="180"/>
      <c r="G30" s="180"/>
      <c r="H30" s="180"/>
      <c r="I30" s="180"/>
      <c r="K30" s="97"/>
    </row>
    <row r="31" spans="2:11" ht="66.75" customHeight="1" x14ac:dyDescent="0.25">
      <c r="B31" s="180" t="s">
        <v>270</v>
      </c>
      <c r="C31" s="180"/>
      <c r="D31" s="180"/>
      <c r="E31" s="180"/>
      <c r="F31" s="180"/>
      <c r="G31" s="180"/>
      <c r="H31" s="180"/>
      <c r="I31" s="180"/>
      <c r="K31" s="97"/>
    </row>
    <row r="32" spans="2:11" ht="73.150000000000006" customHeight="1" x14ac:dyDescent="0.25">
      <c r="B32" s="180" t="s">
        <v>271</v>
      </c>
      <c r="C32" s="180"/>
      <c r="D32" s="180"/>
      <c r="E32" s="180"/>
      <c r="F32" s="180"/>
      <c r="G32" s="180"/>
      <c r="H32" s="180"/>
      <c r="I32" s="180"/>
      <c r="K32" s="97"/>
    </row>
    <row r="33" spans="2:18" ht="78" customHeight="1" x14ac:dyDescent="0.25">
      <c r="B33" s="180" t="s">
        <v>272</v>
      </c>
      <c r="C33" s="180"/>
      <c r="D33" s="180"/>
      <c r="E33" s="180"/>
      <c r="F33" s="180"/>
      <c r="G33" s="180"/>
      <c r="H33" s="180"/>
      <c r="I33" s="180"/>
      <c r="K33" s="97"/>
    </row>
    <row r="35" spans="2:18" x14ac:dyDescent="0.25">
      <c r="B35" s="140" t="s">
        <v>273</v>
      </c>
      <c r="C35" s="75"/>
      <c r="D35" s="75"/>
      <c r="E35" s="75"/>
      <c r="F35" s="75"/>
      <c r="G35" s="75"/>
      <c r="H35" s="75"/>
      <c r="I35" s="75"/>
    </row>
    <row r="36" spans="2:18" ht="132" customHeight="1" x14ac:dyDescent="0.25">
      <c r="B36" s="181" t="s">
        <v>286</v>
      </c>
      <c r="C36" s="181"/>
      <c r="D36" s="181"/>
      <c r="E36" s="181"/>
      <c r="F36" s="181"/>
      <c r="G36" s="181"/>
      <c r="H36" s="181"/>
      <c r="I36" s="181"/>
      <c r="K36" s="179"/>
      <c r="L36" s="179"/>
      <c r="M36" s="179"/>
      <c r="N36" s="179"/>
      <c r="O36" s="179"/>
      <c r="P36" s="179"/>
      <c r="Q36" s="179"/>
      <c r="R36" s="179"/>
    </row>
    <row r="37" spans="2:18" ht="51.75" customHeight="1" x14ac:dyDescent="0.25">
      <c r="B37" s="180" t="s">
        <v>274</v>
      </c>
      <c r="C37" s="180"/>
      <c r="D37" s="180"/>
      <c r="E37" s="180"/>
      <c r="F37" s="180"/>
      <c r="G37" s="180"/>
      <c r="H37" s="180"/>
      <c r="I37" s="180"/>
      <c r="K37" s="179"/>
      <c r="L37" s="179"/>
      <c r="M37" s="179"/>
      <c r="N37" s="179"/>
      <c r="O37" s="179"/>
      <c r="P37" s="179"/>
      <c r="Q37" s="179"/>
      <c r="R37" s="179"/>
    </row>
    <row r="38" spans="2:18" ht="76.5" customHeight="1" x14ac:dyDescent="0.25">
      <c r="B38" s="180" t="s">
        <v>287</v>
      </c>
      <c r="C38" s="180"/>
      <c r="D38" s="180"/>
      <c r="E38" s="180"/>
      <c r="F38" s="180"/>
      <c r="G38" s="180"/>
      <c r="H38" s="180"/>
      <c r="I38" s="180"/>
      <c r="K38" s="179"/>
      <c r="L38" s="179"/>
      <c r="M38" s="179"/>
      <c r="N38" s="179"/>
      <c r="O38" s="179"/>
      <c r="P38" s="179"/>
      <c r="Q38" s="179"/>
      <c r="R38" s="179"/>
    </row>
    <row r="39" spans="2:18" ht="57" customHeight="1" x14ac:dyDescent="0.25">
      <c r="B39" s="180" t="s">
        <v>288</v>
      </c>
      <c r="C39" s="180"/>
      <c r="D39" s="180"/>
      <c r="E39" s="180"/>
      <c r="F39" s="180"/>
      <c r="G39" s="180"/>
      <c r="H39" s="180"/>
      <c r="I39" s="180"/>
      <c r="K39" s="179"/>
      <c r="L39" s="179"/>
      <c r="M39" s="179"/>
      <c r="N39" s="179"/>
      <c r="O39" s="179"/>
      <c r="P39" s="179"/>
      <c r="Q39" s="179"/>
      <c r="R39" s="179"/>
    </row>
    <row r="40" spans="2:18" ht="62.45" customHeight="1" x14ac:dyDescent="0.25">
      <c r="B40" s="181" t="s">
        <v>289</v>
      </c>
      <c r="C40" s="181"/>
      <c r="D40" s="181"/>
      <c r="E40" s="181"/>
      <c r="F40" s="181"/>
      <c r="G40" s="181"/>
      <c r="H40" s="181"/>
      <c r="I40" s="181"/>
      <c r="K40" s="179"/>
      <c r="L40" s="179"/>
      <c r="M40" s="179"/>
      <c r="N40" s="179"/>
      <c r="O40" s="179"/>
      <c r="P40" s="179"/>
      <c r="Q40" s="179"/>
      <c r="R40" s="179"/>
    </row>
    <row r="41" spans="2:18" x14ac:dyDescent="0.25">
      <c r="B41" s="179"/>
      <c r="C41" s="179"/>
      <c r="D41" s="179"/>
      <c r="E41" s="179"/>
      <c r="F41" s="179"/>
      <c r="G41" s="179"/>
      <c r="H41" s="179"/>
      <c r="I41" s="179"/>
      <c r="K41" s="179"/>
      <c r="L41" s="179"/>
      <c r="M41" s="179"/>
      <c r="N41" s="179"/>
      <c r="O41" s="179"/>
      <c r="P41" s="179"/>
      <c r="Q41" s="179"/>
      <c r="R41" s="179"/>
    </row>
    <row r="42" spans="2:18" x14ac:dyDescent="0.25">
      <c r="B42" s="140" t="s">
        <v>275</v>
      </c>
      <c r="C42" s="75"/>
      <c r="D42" s="75"/>
      <c r="E42" s="75"/>
      <c r="F42" s="75"/>
      <c r="G42" s="75"/>
      <c r="H42" s="75"/>
      <c r="I42" s="75"/>
    </row>
    <row r="43" spans="2:18" ht="84.75" customHeight="1" x14ac:dyDescent="0.25">
      <c r="B43" s="180" t="s">
        <v>276</v>
      </c>
      <c r="C43" s="180"/>
      <c r="D43" s="180"/>
      <c r="E43" s="180"/>
      <c r="F43" s="180"/>
      <c r="G43" s="180"/>
      <c r="H43" s="180"/>
      <c r="I43" s="180"/>
      <c r="J43" s="97"/>
    </row>
    <row r="44" spans="2:18" ht="66" customHeight="1" x14ac:dyDescent="0.25">
      <c r="B44" s="180" t="s">
        <v>277</v>
      </c>
      <c r="C44" s="180"/>
      <c r="D44" s="180"/>
      <c r="E44" s="180"/>
      <c r="F44" s="180"/>
      <c r="G44" s="180"/>
      <c r="H44" s="180"/>
      <c r="I44" s="180"/>
      <c r="J44" s="97"/>
    </row>
    <row r="45" spans="2:18" ht="14.45" customHeight="1" x14ac:dyDescent="0.25">
      <c r="B45" s="81"/>
      <c r="C45" s="81"/>
      <c r="D45" s="81"/>
      <c r="E45" s="81"/>
      <c r="F45" s="81"/>
      <c r="G45" s="81"/>
      <c r="H45" s="81"/>
      <c r="I45" s="81"/>
      <c r="J45" s="97"/>
    </row>
    <row r="46" spans="2:18" x14ac:dyDescent="0.25">
      <c r="B46" s="140" t="s">
        <v>297</v>
      </c>
      <c r="C46" s="75"/>
      <c r="D46" s="75"/>
      <c r="E46" s="75"/>
      <c r="F46" s="75"/>
      <c r="G46" s="75"/>
      <c r="H46" s="75"/>
      <c r="I46" s="75"/>
    </row>
    <row r="47" spans="2:18" ht="31.9" customHeight="1" x14ac:dyDescent="0.25">
      <c r="B47" s="180" t="s">
        <v>126</v>
      </c>
      <c r="C47" s="180"/>
      <c r="D47" s="180"/>
      <c r="E47" s="180"/>
      <c r="F47" s="180"/>
      <c r="G47" s="180"/>
      <c r="H47" s="180"/>
      <c r="I47" s="180"/>
    </row>
    <row r="48" spans="2:18" ht="39" customHeight="1" x14ac:dyDescent="0.25">
      <c r="B48" s="180" t="s">
        <v>278</v>
      </c>
      <c r="C48" s="180"/>
      <c r="D48" s="180"/>
      <c r="E48" s="180"/>
      <c r="F48" s="180"/>
      <c r="G48" s="180"/>
      <c r="H48" s="180"/>
      <c r="I48" s="180"/>
    </row>
    <row r="49" spans="2:11" ht="25.15" customHeight="1" x14ac:dyDescent="0.25">
      <c r="B49" s="131" t="s">
        <v>299</v>
      </c>
    </row>
    <row r="50" spans="2:11" ht="53.45" customHeight="1" x14ac:dyDescent="0.25">
      <c r="B50" s="180" t="s">
        <v>298</v>
      </c>
      <c r="C50" s="180"/>
      <c r="D50" s="180"/>
      <c r="E50" s="180"/>
      <c r="F50" s="180"/>
      <c r="G50" s="180"/>
      <c r="H50" s="180"/>
      <c r="I50" s="180"/>
    </row>
    <row r="51" spans="2:11" x14ac:dyDescent="0.25">
      <c r="B51" s="96"/>
      <c r="C51" s="96"/>
      <c r="D51" s="96"/>
      <c r="E51" s="96"/>
      <c r="F51" s="96"/>
      <c r="G51" s="96"/>
      <c r="H51" s="96"/>
      <c r="I51" s="96"/>
      <c r="K51" s="81"/>
    </row>
    <row r="52" spans="2:11" x14ac:dyDescent="0.25">
      <c r="B52" s="140" t="s">
        <v>279</v>
      </c>
      <c r="C52" s="75"/>
      <c r="D52" s="75"/>
      <c r="E52" s="75"/>
      <c r="F52" s="75"/>
      <c r="G52" s="75"/>
      <c r="H52" s="75"/>
      <c r="I52" s="75"/>
      <c r="K52" s="81"/>
    </row>
    <row r="53" spans="2:11" ht="16.149999999999999" customHeight="1" x14ac:dyDescent="0.25">
      <c r="B53" s="182" t="s">
        <v>177</v>
      </c>
      <c r="C53" s="182"/>
      <c r="D53" s="182"/>
      <c r="E53" s="182"/>
      <c r="F53" s="182"/>
      <c r="G53" s="182"/>
      <c r="H53" s="182"/>
      <c r="I53" s="182"/>
    </row>
    <row r="54" spans="2:11" ht="15.75" customHeight="1" x14ac:dyDescent="0.25">
      <c r="B54" s="96"/>
      <c r="C54" s="96"/>
      <c r="D54" s="96"/>
      <c r="E54" s="96"/>
      <c r="F54" s="96"/>
      <c r="G54" s="96"/>
      <c r="H54" s="96"/>
      <c r="I54" s="96"/>
      <c r="K54" s="83"/>
    </row>
    <row r="55" spans="2:11" x14ac:dyDescent="0.25">
      <c r="B55" s="140" t="s">
        <v>280</v>
      </c>
      <c r="C55" s="75"/>
      <c r="D55" s="75"/>
      <c r="E55" s="75"/>
      <c r="F55" s="75"/>
      <c r="G55" s="75"/>
      <c r="H55" s="75"/>
      <c r="I55" s="75"/>
    </row>
    <row r="56" spans="2:11" ht="37.5" customHeight="1" x14ac:dyDescent="0.25">
      <c r="B56" s="180" t="s">
        <v>281</v>
      </c>
      <c r="C56" s="180"/>
      <c r="D56" s="180"/>
      <c r="E56" s="180"/>
      <c r="F56" s="180"/>
      <c r="G56" s="180"/>
      <c r="H56" s="180"/>
      <c r="I56" s="180"/>
      <c r="J56" s="180"/>
    </row>
    <row r="57" spans="2:11" ht="15" customHeight="1" x14ac:dyDescent="0.25"/>
  </sheetData>
  <mergeCells count="31">
    <mergeCell ref="C23:J23"/>
    <mergeCell ref="I2:K3"/>
    <mergeCell ref="A4:J4"/>
    <mergeCell ref="A5:J5"/>
    <mergeCell ref="A6:J6"/>
    <mergeCell ref="B7:I7"/>
    <mergeCell ref="B8:I8"/>
    <mergeCell ref="B9:I9"/>
    <mergeCell ref="B10:I10"/>
    <mergeCell ref="B12:I12"/>
    <mergeCell ref="B13:I13"/>
    <mergeCell ref="B22:K22"/>
    <mergeCell ref="B27:I27"/>
    <mergeCell ref="B30:I30"/>
    <mergeCell ref="B31:I31"/>
    <mergeCell ref="B32:I32"/>
    <mergeCell ref="B33:I33"/>
    <mergeCell ref="B53:I53"/>
    <mergeCell ref="B56:J56"/>
    <mergeCell ref="B37:I37"/>
    <mergeCell ref="B38:I38"/>
    <mergeCell ref="B39:I39"/>
    <mergeCell ref="B40:I40"/>
    <mergeCell ref="B41:I41"/>
    <mergeCell ref="B50:I50"/>
    <mergeCell ref="K36:R41"/>
    <mergeCell ref="B43:I43"/>
    <mergeCell ref="B44:I44"/>
    <mergeCell ref="B47:I47"/>
    <mergeCell ref="B48:I48"/>
    <mergeCell ref="B36:I36"/>
  </mergeCells>
  <pageMargins left="0.7" right="0.7" top="0.75" bottom="0.75" header="0.3" footer="0.3"/>
  <pageSetup paperSize="9" scale="94" fitToHeight="0" orientation="portrait" r:id="rId1"/>
  <rowBreaks count="1" manualBreakCount="1">
    <brk id="45" max="9" man="1"/>
  </rowBreaks>
  <colBreaks count="1" manualBreakCount="1">
    <brk id="10" max="1048575" man="1"/>
  </col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F808B-E5B9-4C9C-AEF4-582C1EC04A24}">
  <sheetPr>
    <pageSetUpPr fitToPage="1"/>
  </sheetPr>
  <dimension ref="A1:I211"/>
  <sheetViews>
    <sheetView topLeftCell="A21" zoomScale="85" zoomScaleNormal="85" zoomScaleSheetLayoutView="110" workbookViewId="0">
      <selection activeCell="B37" sqref="B37:C40"/>
    </sheetView>
  </sheetViews>
  <sheetFormatPr defaultColWidth="9.140625" defaultRowHeight="15" x14ac:dyDescent="0.25"/>
  <cols>
    <col min="1" max="1" width="3.28515625" style="102" customWidth="1"/>
    <col min="2" max="2" width="23.7109375" style="1" customWidth="1"/>
    <col min="3" max="3" width="24.42578125" style="1" customWidth="1"/>
    <col min="4" max="4" width="27.7109375" style="1" customWidth="1"/>
    <col min="5" max="5" width="18.28515625" style="1" customWidth="1"/>
    <col min="6" max="6" width="12.28515625" style="1" customWidth="1"/>
    <col min="7" max="7" width="10.140625" style="1" customWidth="1"/>
    <col min="8" max="8" width="17.140625" style="1" customWidth="1"/>
    <col min="9" max="9" width="14.28515625" style="1" customWidth="1"/>
    <col min="10" max="16384" width="9.140625" style="1"/>
  </cols>
  <sheetData>
    <row r="1" spans="1:9" ht="15" customHeight="1" x14ac:dyDescent="0.25">
      <c r="D1" s="227" t="s">
        <v>179</v>
      </c>
      <c r="E1" s="227"/>
      <c r="F1" s="227"/>
      <c r="G1" s="227"/>
    </row>
    <row r="2" spans="1:9" ht="15" customHeight="1" x14ac:dyDescent="0.25">
      <c r="D2" s="227"/>
      <c r="E2" s="227"/>
      <c r="F2" s="227"/>
      <c r="G2" s="227"/>
    </row>
    <row r="3" spans="1:9" ht="15.75" x14ac:dyDescent="0.25">
      <c r="D3" s="228" t="s">
        <v>245</v>
      </c>
      <c r="E3" s="228"/>
      <c r="F3" s="228"/>
      <c r="G3" s="228"/>
      <c r="H3" s="104"/>
    </row>
    <row r="4" spans="1:9" ht="15.75" x14ac:dyDescent="0.25">
      <c r="D4" s="103"/>
      <c r="E4" s="103"/>
      <c r="F4" s="103"/>
      <c r="G4" s="103"/>
      <c r="H4" s="104"/>
    </row>
    <row r="5" spans="1:9" x14ac:dyDescent="0.25">
      <c r="B5" s="63" t="s">
        <v>180</v>
      </c>
      <c r="F5" s="68"/>
      <c r="G5" s="68"/>
      <c r="H5" s="68"/>
      <c r="I5" s="68"/>
    </row>
    <row r="6" spans="1:9" x14ac:dyDescent="0.25">
      <c r="B6" s="101" t="s">
        <v>58</v>
      </c>
      <c r="C6" s="64"/>
      <c r="D6" s="64"/>
      <c r="E6" s="64"/>
      <c r="F6" s="68"/>
      <c r="G6" s="68"/>
      <c r="H6" s="68"/>
      <c r="I6" s="68"/>
    </row>
    <row r="7" spans="1:9" x14ac:dyDescent="0.25">
      <c r="F7" s="68"/>
      <c r="G7" s="105"/>
      <c r="H7" s="68"/>
      <c r="I7" s="68"/>
    </row>
    <row r="8" spans="1:9" s="75" customFormat="1" x14ac:dyDescent="0.25">
      <c r="A8" s="106">
        <v>1</v>
      </c>
      <c r="B8" s="107" t="s">
        <v>181</v>
      </c>
      <c r="C8" s="108"/>
      <c r="D8" s="108"/>
      <c r="E8" s="109"/>
      <c r="F8" s="109"/>
    </row>
    <row r="9" spans="1:9" s="75" customFormat="1" x14ac:dyDescent="0.25">
      <c r="A9" s="110"/>
      <c r="B9" s="80"/>
      <c r="C9" s="80"/>
      <c r="D9" s="80"/>
    </row>
    <row r="10" spans="1:9" s="75" customFormat="1" x14ac:dyDescent="0.25">
      <c r="A10" s="110" t="s">
        <v>182</v>
      </c>
      <c r="B10" s="80" t="s">
        <v>183</v>
      </c>
      <c r="C10" s="80"/>
      <c r="D10" s="80"/>
    </row>
    <row r="11" spans="1:9" s="75" customFormat="1" x14ac:dyDescent="0.25">
      <c r="A11" s="110"/>
      <c r="B11" s="182" t="s">
        <v>184</v>
      </c>
      <c r="C11" s="229"/>
      <c r="D11" s="111" t="s">
        <v>303</v>
      </c>
    </row>
    <row r="12" spans="1:9" s="75" customFormat="1" x14ac:dyDescent="0.25">
      <c r="A12" s="110"/>
      <c r="B12" s="75" t="s">
        <v>185</v>
      </c>
      <c r="D12" s="156">
        <v>4202691299</v>
      </c>
    </row>
    <row r="13" spans="1:9" s="75" customFormat="1" x14ac:dyDescent="0.25">
      <c r="A13" s="110"/>
      <c r="B13" s="75" t="s">
        <v>186</v>
      </c>
      <c r="D13" s="2" t="s">
        <v>304</v>
      </c>
    </row>
    <row r="14" spans="1:9" s="75" customFormat="1" x14ac:dyDescent="0.25">
      <c r="A14" s="110"/>
      <c r="B14" s="75" t="s">
        <v>2</v>
      </c>
      <c r="D14" s="111">
        <v>103</v>
      </c>
    </row>
    <row r="15" spans="1:9" s="75" customFormat="1" x14ac:dyDescent="0.25">
      <c r="A15" s="110"/>
      <c r="B15" s="182" t="s">
        <v>1</v>
      </c>
      <c r="C15" s="229"/>
      <c r="D15" s="111" t="s">
        <v>305</v>
      </c>
    </row>
    <row r="16" spans="1:9" s="75" customFormat="1" x14ac:dyDescent="0.25">
      <c r="A16" s="110"/>
      <c r="B16" s="75" t="s">
        <v>3</v>
      </c>
      <c r="D16" s="111">
        <v>5159000</v>
      </c>
    </row>
    <row r="17" spans="1:7" s="75" customFormat="1" x14ac:dyDescent="0.25">
      <c r="A17" s="110"/>
      <c r="B17" s="75" t="s">
        <v>5</v>
      </c>
      <c r="D17" s="157" t="s">
        <v>306</v>
      </c>
    </row>
    <row r="18" spans="1:7" s="75" customFormat="1" x14ac:dyDescent="0.25">
      <c r="A18" s="110"/>
      <c r="B18" s="75" t="s">
        <v>187</v>
      </c>
      <c r="D18" s="111" t="s">
        <v>307</v>
      </c>
    </row>
    <row r="19" spans="1:7" s="75" customFormat="1" x14ac:dyDescent="0.25">
      <c r="A19" s="110"/>
      <c r="D19" s="109"/>
    </row>
    <row r="20" spans="1:7" s="75" customFormat="1" x14ac:dyDescent="0.25">
      <c r="A20" s="110" t="s">
        <v>188</v>
      </c>
      <c r="B20" s="80" t="s">
        <v>189</v>
      </c>
      <c r="D20" s="100"/>
    </row>
    <row r="21" spans="1:7" s="75" customFormat="1" x14ac:dyDescent="0.25">
      <c r="A21" s="110"/>
      <c r="B21" s="182" t="s">
        <v>190</v>
      </c>
      <c r="C21" s="229"/>
      <c r="D21" s="112" t="s">
        <v>308</v>
      </c>
    </row>
    <row r="22" spans="1:7" s="75" customFormat="1" ht="30" x14ac:dyDescent="0.25">
      <c r="A22" s="110"/>
      <c r="B22" s="75" t="s">
        <v>191</v>
      </c>
      <c r="D22" s="112" t="s">
        <v>309</v>
      </c>
    </row>
    <row r="23" spans="1:7" s="75" customFormat="1" x14ac:dyDescent="0.25">
      <c r="A23" s="110"/>
      <c r="B23" s="75" t="s">
        <v>3</v>
      </c>
      <c r="D23" s="112">
        <v>5159146</v>
      </c>
    </row>
    <row r="24" spans="1:7" s="75" customFormat="1" x14ac:dyDescent="0.25">
      <c r="A24" s="110"/>
      <c r="B24" s="75" t="s">
        <v>4</v>
      </c>
      <c r="D24" s="112">
        <v>6953326</v>
      </c>
    </row>
    <row r="25" spans="1:7" s="75" customFormat="1" ht="30" x14ac:dyDescent="0.25">
      <c r="A25" s="110"/>
      <c r="B25" s="75" t="s">
        <v>5</v>
      </c>
      <c r="D25" s="158" t="s">
        <v>310</v>
      </c>
    </row>
    <row r="26" spans="1:7" s="75" customFormat="1" x14ac:dyDescent="0.25">
      <c r="A26" s="110"/>
      <c r="G26" s="100"/>
    </row>
    <row r="27" spans="1:7" s="75" customFormat="1" x14ac:dyDescent="0.25">
      <c r="A27" s="106">
        <v>2</v>
      </c>
      <c r="B27" s="107" t="s">
        <v>192</v>
      </c>
      <c r="C27" s="109"/>
      <c r="D27" s="109"/>
      <c r="E27" s="109"/>
      <c r="F27" s="109"/>
    </row>
    <row r="28" spans="1:7" s="75" customFormat="1" x14ac:dyDescent="0.25">
      <c r="A28" s="110"/>
      <c r="B28" s="80"/>
    </row>
    <row r="29" spans="1:7" s="75" customFormat="1" x14ac:dyDescent="0.25">
      <c r="A29" s="110" t="s">
        <v>193</v>
      </c>
      <c r="B29" s="230" t="s">
        <v>194</v>
      </c>
      <c r="C29" s="231"/>
      <c r="D29" s="187" t="s">
        <v>313</v>
      </c>
      <c r="E29" s="188"/>
    </row>
    <row r="30" spans="1:7" s="75" customFormat="1" x14ac:dyDescent="0.25">
      <c r="A30" s="110"/>
      <c r="B30" s="80" t="s">
        <v>290</v>
      </c>
      <c r="C30" s="142"/>
      <c r="D30" s="187" t="s">
        <v>312</v>
      </c>
      <c r="E30" s="188"/>
    </row>
    <row r="31" spans="1:7" s="75" customFormat="1" x14ac:dyDescent="0.25">
      <c r="A31" s="110"/>
      <c r="B31" s="80" t="s">
        <v>291</v>
      </c>
      <c r="C31" s="142"/>
      <c r="D31" s="143" t="s">
        <v>311</v>
      </c>
      <c r="E31" s="144"/>
    </row>
    <row r="32" spans="1:7" s="75" customFormat="1" x14ac:dyDescent="0.25">
      <c r="A32" s="110"/>
      <c r="B32" s="230" t="s">
        <v>195</v>
      </c>
      <c r="C32" s="231"/>
      <c r="D32" s="201" t="s">
        <v>313</v>
      </c>
      <c r="E32" s="201"/>
    </row>
    <row r="33" spans="1:5" s="75" customFormat="1" x14ac:dyDescent="0.25">
      <c r="A33" s="110"/>
      <c r="B33" s="230" t="s">
        <v>196</v>
      </c>
      <c r="C33" s="231"/>
      <c r="D33" s="201" t="s">
        <v>314</v>
      </c>
      <c r="E33" s="201"/>
    </row>
    <row r="34" spans="1:5" s="75" customFormat="1" x14ac:dyDescent="0.25">
      <c r="A34" s="110"/>
      <c r="B34" s="80"/>
    </row>
    <row r="35" spans="1:5" s="75" customFormat="1" ht="15.75" thickBot="1" x14ac:dyDescent="0.3">
      <c r="A35" s="110" t="s">
        <v>197</v>
      </c>
      <c r="B35" s="232" t="s">
        <v>198</v>
      </c>
      <c r="C35" s="232"/>
      <c r="D35" s="81"/>
    </row>
    <row r="36" spans="1:5" s="75" customFormat="1" ht="15.75" thickBot="1" x14ac:dyDescent="0.3">
      <c r="A36" s="110"/>
      <c r="B36" s="113" t="s">
        <v>7</v>
      </c>
      <c r="C36" s="114" t="s">
        <v>8</v>
      </c>
    </row>
    <row r="37" spans="1:5" s="75" customFormat="1" x14ac:dyDescent="0.25">
      <c r="A37" s="110"/>
      <c r="B37" s="65">
        <v>587500</v>
      </c>
      <c r="C37" s="65">
        <v>604000</v>
      </c>
    </row>
    <row r="38" spans="1:5" s="75" customFormat="1" x14ac:dyDescent="0.25">
      <c r="A38" s="110"/>
      <c r="B38" s="2">
        <v>597000</v>
      </c>
      <c r="C38" s="2">
        <v>604000</v>
      </c>
    </row>
    <row r="39" spans="1:5" s="75" customFormat="1" x14ac:dyDescent="0.25">
      <c r="A39" s="110"/>
      <c r="B39" s="2">
        <v>597000</v>
      </c>
      <c r="C39" s="2">
        <v>593000</v>
      </c>
    </row>
    <row r="40" spans="1:5" s="75" customFormat="1" x14ac:dyDescent="0.25">
      <c r="A40" s="110"/>
      <c r="B40" s="2">
        <v>587500</v>
      </c>
      <c r="C40" s="2">
        <v>593000</v>
      </c>
    </row>
    <row r="41" spans="1:5" s="75" customFormat="1" x14ac:dyDescent="0.25">
      <c r="A41" s="110"/>
      <c r="B41" s="115"/>
      <c r="C41" s="115"/>
    </row>
    <row r="42" spans="1:5" s="75" customFormat="1" x14ac:dyDescent="0.25">
      <c r="A42" s="110"/>
      <c r="B42" s="115"/>
      <c r="C42" s="115"/>
    </row>
    <row r="43" spans="1:5" s="75" customFormat="1" x14ac:dyDescent="0.25">
      <c r="A43" s="110"/>
      <c r="B43" s="115"/>
      <c r="C43" s="115"/>
    </row>
    <row r="44" spans="1:5" s="75" customFormat="1" x14ac:dyDescent="0.25">
      <c r="A44" s="110"/>
      <c r="B44" s="115"/>
      <c r="C44" s="115"/>
    </row>
    <row r="45" spans="1:5" s="75" customFormat="1" x14ac:dyDescent="0.25">
      <c r="A45" s="110"/>
      <c r="B45" s="115"/>
      <c r="C45" s="115"/>
    </row>
    <row r="46" spans="1:5" s="75" customFormat="1" x14ac:dyDescent="0.25">
      <c r="A46" s="110"/>
      <c r="B46" s="75" t="s">
        <v>199</v>
      </c>
    </row>
    <row r="47" spans="1:5" s="75" customFormat="1" x14ac:dyDescent="0.25">
      <c r="A47" s="110"/>
    </row>
    <row r="48" spans="1:5" s="75" customFormat="1" x14ac:dyDescent="0.25">
      <c r="A48" s="110"/>
      <c r="B48" s="80" t="s">
        <v>200</v>
      </c>
    </row>
    <row r="49" spans="1:8" s="75" customFormat="1" x14ac:dyDescent="0.25">
      <c r="A49" s="110"/>
      <c r="B49" s="75" t="s">
        <v>201</v>
      </c>
    </row>
    <row r="50" spans="1:8" s="75" customFormat="1" x14ac:dyDescent="0.25">
      <c r="A50" s="110"/>
      <c r="B50" s="75" t="s">
        <v>202</v>
      </c>
    </row>
    <row r="51" spans="1:8" s="75" customFormat="1" x14ac:dyDescent="0.25">
      <c r="A51" s="110"/>
      <c r="B51" s="80" t="s">
        <v>203</v>
      </c>
      <c r="C51" s="111" t="s">
        <v>315</v>
      </c>
    </row>
    <row r="52" spans="1:8" s="75" customFormat="1" x14ac:dyDescent="0.25">
      <c r="A52" s="110"/>
    </row>
    <row r="53" spans="1:8" s="75" customFormat="1" x14ac:dyDescent="0.25">
      <c r="A53" s="110" t="s">
        <v>204</v>
      </c>
      <c r="B53" s="80" t="s">
        <v>205</v>
      </c>
    </row>
    <row r="54" spans="1:8" s="75" customFormat="1" x14ac:dyDescent="0.25">
      <c r="A54" s="110"/>
      <c r="B54" s="80"/>
    </row>
    <row r="55" spans="1:8" s="75" customFormat="1" ht="15.75" thickBot="1" x14ac:dyDescent="0.3">
      <c r="B55" s="80" t="s">
        <v>301</v>
      </c>
      <c r="E55" s="117"/>
    </row>
    <row r="56" spans="1:8" s="75" customFormat="1" ht="30.75" thickBot="1" x14ac:dyDescent="0.3">
      <c r="B56" s="118" t="s">
        <v>246</v>
      </c>
      <c r="C56" s="118" t="s">
        <v>206</v>
      </c>
      <c r="D56" s="118" t="s">
        <v>300</v>
      </c>
      <c r="E56" s="119" t="s">
        <v>207</v>
      </c>
      <c r="F56" s="119" t="s">
        <v>208</v>
      </c>
      <c r="G56" s="120" t="s">
        <v>209</v>
      </c>
    </row>
    <row r="57" spans="1:8" s="75" customFormat="1" x14ac:dyDescent="0.25">
      <c r="B57" s="65" t="s">
        <v>316</v>
      </c>
      <c r="C57" s="65">
        <v>220941</v>
      </c>
      <c r="D57" s="161" t="s">
        <v>314</v>
      </c>
      <c r="E57" s="121" t="s">
        <v>317</v>
      </c>
      <c r="F57" s="121" t="s">
        <v>318</v>
      </c>
      <c r="G57" s="159">
        <v>1</v>
      </c>
    </row>
    <row r="58" spans="1:8" s="75" customFormat="1" x14ac:dyDescent="0.25">
      <c r="B58" s="2" t="s">
        <v>316</v>
      </c>
      <c r="C58" s="2">
        <v>153979</v>
      </c>
      <c r="D58" s="161" t="s">
        <v>314</v>
      </c>
      <c r="E58" s="121" t="s">
        <v>317</v>
      </c>
      <c r="F58" s="112" t="s">
        <v>318</v>
      </c>
      <c r="G58" s="160">
        <v>1</v>
      </c>
    </row>
    <row r="59" spans="1:8" s="75" customFormat="1" x14ac:dyDescent="0.25">
      <c r="B59" s="112"/>
      <c r="C59" s="112"/>
      <c r="D59" s="112"/>
      <c r="E59" s="112"/>
      <c r="F59" s="112"/>
      <c r="G59" s="112"/>
    </row>
    <row r="60" spans="1:8" s="75" customFormat="1" x14ac:dyDescent="0.25">
      <c r="B60" s="112"/>
      <c r="C60" s="112"/>
      <c r="D60" s="112"/>
      <c r="E60" s="112"/>
      <c r="F60" s="112"/>
      <c r="G60" s="112"/>
    </row>
    <row r="61" spans="1:8" s="75" customFormat="1" x14ac:dyDescent="0.25">
      <c r="B61" s="112"/>
      <c r="C61" s="112"/>
      <c r="D61" s="112"/>
      <c r="E61" s="112"/>
      <c r="F61" s="112"/>
      <c r="G61" s="112"/>
    </row>
    <row r="62" spans="1:8" s="75" customFormat="1" x14ac:dyDescent="0.25">
      <c r="B62" s="75" t="s">
        <v>199</v>
      </c>
    </row>
    <row r="63" spans="1:8" s="75" customFormat="1" ht="15" customHeight="1" x14ac:dyDescent="0.25"/>
    <row r="64" spans="1:8" s="122" customFormat="1" ht="15.75" thickBot="1" x14ac:dyDescent="0.3">
      <c r="B64" s="146" t="s">
        <v>302</v>
      </c>
      <c r="C64" s="147"/>
      <c r="D64" s="147"/>
      <c r="E64" s="148"/>
      <c r="F64" s="147"/>
      <c r="G64" s="147"/>
      <c r="H64" s="147"/>
    </row>
    <row r="65" spans="1:8" s="122" customFormat="1" ht="45.75" thickBot="1" x14ac:dyDescent="0.3">
      <c r="B65" s="149" t="s">
        <v>246</v>
      </c>
      <c r="C65" s="149" t="s">
        <v>206</v>
      </c>
      <c r="D65" s="149" t="s">
        <v>247</v>
      </c>
      <c r="E65" s="150" t="s">
        <v>207</v>
      </c>
      <c r="F65" s="150" t="s">
        <v>208</v>
      </c>
      <c r="G65" s="151" t="s">
        <v>209</v>
      </c>
      <c r="H65" s="151" t="s">
        <v>248</v>
      </c>
    </row>
    <row r="66" spans="1:8" s="75" customFormat="1" x14ac:dyDescent="0.25">
      <c r="B66" s="152"/>
      <c r="C66" s="65">
        <v>220941</v>
      </c>
      <c r="D66" s="161" t="s">
        <v>314</v>
      </c>
      <c r="E66" s="121" t="s">
        <v>317</v>
      </c>
      <c r="F66" s="121" t="s">
        <v>318</v>
      </c>
      <c r="G66" s="159">
        <v>1</v>
      </c>
      <c r="H66" s="153" t="s">
        <v>319</v>
      </c>
    </row>
    <row r="67" spans="1:8" s="75" customFormat="1" x14ac:dyDescent="0.25">
      <c r="B67" s="154"/>
      <c r="C67" s="2">
        <v>153979</v>
      </c>
      <c r="D67" s="161" t="s">
        <v>314</v>
      </c>
      <c r="E67" s="121" t="s">
        <v>317</v>
      </c>
      <c r="F67" s="112" t="s">
        <v>318</v>
      </c>
      <c r="G67" s="160">
        <v>1</v>
      </c>
      <c r="H67" s="153" t="s">
        <v>319</v>
      </c>
    </row>
    <row r="68" spans="1:8" s="75" customFormat="1" x14ac:dyDescent="0.25">
      <c r="B68" s="154"/>
      <c r="C68" s="154"/>
      <c r="D68" s="154"/>
      <c r="E68" s="154"/>
      <c r="F68" s="154"/>
      <c r="G68" s="154"/>
      <c r="H68" s="155"/>
    </row>
    <row r="69" spans="1:8" s="75" customFormat="1" x14ac:dyDescent="0.25">
      <c r="B69" s="154"/>
      <c r="C69" s="154"/>
      <c r="D69" s="154"/>
      <c r="E69" s="154"/>
      <c r="F69" s="154"/>
      <c r="G69" s="154"/>
      <c r="H69" s="155"/>
    </row>
    <row r="70" spans="1:8" s="75" customFormat="1" x14ac:dyDescent="0.25">
      <c r="B70" s="154"/>
      <c r="C70" s="154"/>
      <c r="D70" s="154"/>
      <c r="E70" s="154"/>
      <c r="F70" s="154"/>
      <c r="G70" s="154"/>
      <c r="H70" s="155"/>
    </row>
    <row r="71" spans="1:8" s="75" customFormat="1" x14ac:dyDescent="0.25">
      <c r="B71" s="147" t="s">
        <v>199</v>
      </c>
      <c r="C71" s="147"/>
      <c r="D71" s="147"/>
      <c r="E71" s="147"/>
      <c r="F71" s="147"/>
      <c r="G71" s="147"/>
      <c r="H71" s="147"/>
    </row>
    <row r="72" spans="1:8" s="75" customFormat="1" x14ac:dyDescent="0.25">
      <c r="A72" s="110"/>
      <c r="G72" s="100"/>
    </row>
    <row r="73" spans="1:8" s="75" customFormat="1" x14ac:dyDescent="0.25">
      <c r="A73" s="106">
        <v>3</v>
      </c>
      <c r="B73" s="107" t="s">
        <v>210</v>
      </c>
      <c r="C73" s="109"/>
      <c r="D73" s="109"/>
      <c r="E73" s="109"/>
      <c r="F73" s="109"/>
    </row>
    <row r="74" spans="1:8" s="75" customFormat="1" x14ac:dyDescent="0.25">
      <c r="A74" s="122"/>
      <c r="B74" s="122" t="s">
        <v>255</v>
      </c>
      <c r="C74" s="122"/>
      <c r="D74" s="122"/>
      <c r="E74" s="122"/>
      <c r="F74" s="122"/>
      <c r="G74" s="122"/>
    </row>
    <row r="75" spans="1:8" s="75" customFormat="1" x14ac:dyDescent="0.25">
      <c r="A75" s="122"/>
      <c r="B75" s="122"/>
      <c r="C75" s="122"/>
      <c r="D75" s="122"/>
      <c r="E75" s="122"/>
      <c r="F75" s="122"/>
      <c r="G75" s="122"/>
    </row>
    <row r="76" spans="1:8" s="75" customFormat="1" x14ac:dyDescent="0.25">
      <c r="A76" s="110" t="s">
        <v>193</v>
      </c>
      <c r="B76" s="80" t="s">
        <v>249</v>
      </c>
    </row>
    <row r="77" spans="1:8" s="75" customFormat="1" x14ac:dyDescent="0.25">
      <c r="A77" s="110"/>
      <c r="B77" s="135" t="s">
        <v>250</v>
      </c>
    </row>
    <row r="78" spans="1:8" s="75" customFormat="1" x14ac:dyDescent="0.25">
      <c r="A78" s="110"/>
      <c r="B78" s="182" t="s">
        <v>61</v>
      </c>
      <c r="C78" s="182"/>
      <c r="D78" s="115"/>
      <c r="E78" s="123"/>
    </row>
    <row r="79" spans="1:8" s="75" customFormat="1" x14ac:dyDescent="0.25">
      <c r="A79" s="110"/>
      <c r="B79" s="75" t="s">
        <v>60</v>
      </c>
      <c r="D79" s="115"/>
    </row>
    <row r="80" spans="1:8" s="75" customFormat="1" x14ac:dyDescent="0.25">
      <c r="A80" s="110"/>
      <c r="B80" s="75" t="s">
        <v>211</v>
      </c>
      <c r="D80" s="115"/>
    </row>
    <row r="81" spans="1:7" s="75" customFormat="1" x14ac:dyDescent="0.25">
      <c r="A81" s="110"/>
      <c r="B81" s="1" t="s">
        <v>252</v>
      </c>
      <c r="C81" s="1"/>
      <c r="D81" s="2"/>
    </row>
    <row r="82" spans="1:7" s="75" customFormat="1" x14ac:dyDescent="0.25">
      <c r="A82" s="110"/>
      <c r="B82" s="1" t="s">
        <v>253</v>
      </c>
      <c r="C82" s="1"/>
      <c r="D82" s="2"/>
    </row>
    <row r="83" spans="1:7" s="75" customFormat="1" x14ac:dyDescent="0.25">
      <c r="A83" s="110"/>
    </row>
    <row r="84" spans="1:7" s="75" customFormat="1" x14ac:dyDescent="0.25">
      <c r="A84" s="110"/>
      <c r="B84" s="135" t="s">
        <v>251</v>
      </c>
    </row>
    <row r="85" spans="1:7" s="75" customFormat="1" x14ac:dyDescent="0.25">
      <c r="A85" s="110"/>
      <c r="B85" s="1" t="s">
        <v>62</v>
      </c>
      <c r="C85" s="1"/>
      <c r="D85" s="162">
        <v>28.5</v>
      </c>
      <c r="E85" s="123"/>
    </row>
    <row r="86" spans="1:7" s="75" customFormat="1" x14ac:dyDescent="0.25">
      <c r="A86" s="110"/>
      <c r="B86" s="190" t="s">
        <v>254</v>
      </c>
      <c r="C86" s="190"/>
      <c r="D86" s="2">
        <v>1900</v>
      </c>
    </row>
    <row r="87" spans="1:7" s="75" customFormat="1" x14ac:dyDescent="0.25">
      <c r="A87" s="110"/>
      <c r="B87" s="190" t="s">
        <v>63</v>
      </c>
      <c r="C87" s="190"/>
      <c r="D87" s="2">
        <v>15</v>
      </c>
    </row>
    <row r="88" spans="1:7" s="75" customFormat="1" x14ac:dyDescent="0.25">
      <c r="A88" s="110"/>
      <c r="B88" s="75" t="s">
        <v>256</v>
      </c>
      <c r="D88" s="163">
        <v>178</v>
      </c>
    </row>
    <row r="89" spans="1:7" s="75" customFormat="1" x14ac:dyDescent="0.25">
      <c r="A89" s="110"/>
    </row>
    <row r="90" spans="1:7" s="75" customFormat="1" x14ac:dyDescent="0.25">
      <c r="A90" s="110"/>
      <c r="B90" s="124" t="s">
        <v>212</v>
      </c>
    </row>
    <row r="91" spans="1:7" s="75" customFormat="1" x14ac:dyDescent="0.25">
      <c r="A91" s="110"/>
    </row>
    <row r="92" spans="1:7" s="75" customFormat="1" x14ac:dyDescent="0.25">
      <c r="A92" s="110" t="s">
        <v>197</v>
      </c>
      <c r="B92" s="80" t="s">
        <v>213</v>
      </c>
    </row>
    <row r="93" spans="1:7" s="75" customFormat="1" x14ac:dyDescent="0.25">
      <c r="A93" s="110"/>
      <c r="B93" s="75" t="s">
        <v>214</v>
      </c>
      <c r="D93" s="115">
        <v>60</v>
      </c>
    </row>
    <row r="94" spans="1:7" s="75" customFormat="1" x14ac:dyDescent="0.25">
      <c r="A94" s="110"/>
    </row>
    <row r="95" spans="1:7" s="75" customFormat="1" ht="15.75" thickBot="1" x14ac:dyDescent="0.3">
      <c r="A95" s="110" t="s">
        <v>204</v>
      </c>
      <c r="B95" s="80" t="s">
        <v>215</v>
      </c>
      <c r="E95" s="218" t="s">
        <v>216</v>
      </c>
      <c r="F95" s="218"/>
    </row>
    <row r="96" spans="1:7" s="75" customFormat="1" ht="15.75" thickBot="1" x14ac:dyDescent="0.3">
      <c r="A96" s="110"/>
      <c r="B96" s="75" t="s">
        <v>45</v>
      </c>
      <c r="D96" s="126" t="s">
        <v>292</v>
      </c>
      <c r="E96" s="219"/>
      <c r="F96" s="219"/>
      <c r="G96" s="127"/>
    </row>
    <row r="97" spans="1:7" s="75" customFormat="1" x14ac:dyDescent="0.25">
      <c r="A97" s="110"/>
      <c r="E97" s="100"/>
      <c r="F97" s="128"/>
      <c r="G97" s="127"/>
    </row>
    <row r="98" spans="1:7" s="75" customFormat="1" x14ac:dyDescent="0.25">
      <c r="A98" s="110"/>
      <c r="B98" s="75" t="s">
        <v>42</v>
      </c>
      <c r="D98" s="220" t="s">
        <v>351</v>
      </c>
      <c r="E98" s="221"/>
      <c r="F98" s="222"/>
      <c r="G98" s="81"/>
    </row>
    <row r="99" spans="1:7" s="75" customFormat="1" x14ac:dyDescent="0.25">
      <c r="A99" s="110"/>
      <c r="D99" s="223"/>
      <c r="E99" s="180"/>
      <c r="F99" s="214"/>
      <c r="G99" s="81"/>
    </row>
    <row r="100" spans="1:7" s="75" customFormat="1" x14ac:dyDescent="0.25">
      <c r="A100" s="110"/>
      <c r="D100" s="223"/>
      <c r="E100" s="180"/>
      <c r="F100" s="214"/>
      <c r="G100" s="81"/>
    </row>
    <row r="101" spans="1:7" s="75" customFormat="1" x14ac:dyDescent="0.25">
      <c r="A101" s="110"/>
      <c r="D101" s="224"/>
      <c r="E101" s="225"/>
      <c r="F101" s="226"/>
      <c r="G101" s="81"/>
    </row>
    <row r="102" spans="1:7" s="75" customFormat="1" x14ac:dyDescent="0.25">
      <c r="A102" s="110"/>
      <c r="F102" s="109"/>
    </row>
    <row r="103" spans="1:7" s="75" customFormat="1" x14ac:dyDescent="0.25">
      <c r="A103" s="110"/>
      <c r="B103" s="75" t="s">
        <v>217</v>
      </c>
      <c r="D103" s="187"/>
      <c r="E103" s="189"/>
      <c r="F103" s="188"/>
      <c r="G103" s="81"/>
    </row>
    <row r="104" spans="1:7" s="75" customFormat="1" x14ac:dyDescent="0.25">
      <c r="A104" s="110"/>
      <c r="E104" s="100"/>
      <c r="F104" s="100"/>
    </row>
    <row r="105" spans="1:7" s="75" customFormat="1" x14ac:dyDescent="0.25">
      <c r="A105" s="110"/>
      <c r="B105" s="75" t="s">
        <v>169</v>
      </c>
      <c r="D105" s="220"/>
      <c r="E105" s="221"/>
      <c r="F105" s="222"/>
      <c r="G105" s="129"/>
    </row>
    <row r="106" spans="1:7" s="75" customFormat="1" x14ac:dyDescent="0.25">
      <c r="A106" s="110"/>
      <c r="D106" s="223"/>
      <c r="E106" s="180"/>
      <c r="F106" s="214"/>
      <c r="G106" s="129"/>
    </row>
    <row r="107" spans="1:7" s="75" customFormat="1" x14ac:dyDescent="0.25">
      <c r="A107" s="110"/>
      <c r="D107" s="223"/>
      <c r="E107" s="180"/>
      <c r="F107" s="214"/>
      <c r="G107" s="129"/>
    </row>
    <row r="108" spans="1:7" s="75" customFormat="1" x14ac:dyDescent="0.25">
      <c r="A108" s="110"/>
      <c r="D108" s="223"/>
      <c r="E108" s="180"/>
      <c r="F108" s="214"/>
      <c r="G108" s="129"/>
    </row>
    <row r="109" spans="1:7" s="75" customFormat="1" x14ac:dyDescent="0.25">
      <c r="A109" s="110"/>
      <c r="D109" s="224"/>
      <c r="E109" s="225"/>
      <c r="F109" s="226"/>
      <c r="G109" s="129"/>
    </row>
    <row r="110" spans="1:7" s="75" customFormat="1" x14ac:dyDescent="0.25">
      <c r="A110" s="110"/>
      <c r="D110" s="130"/>
    </row>
    <row r="111" spans="1:7" s="75" customFormat="1" x14ac:dyDescent="0.25">
      <c r="A111" s="110"/>
      <c r="B111" s="75" t="s">
        <v>218</v>
      </c>
      <c r="D111" s="220"/>
      <c r="E111" s="221"/>
      <c r="F111" s="222"/>
      <c r="G111" s="81"/>
    </row>
    <row r="112" spans="1:7" s="75" customFormat="1" x14ac:dyDescent="0.25">
      <c r="A112" s="110"/>
      <c r="D112" s="223"/>
      <c r="E112" s="180"/>
      <c r="F112" s="214"/>
      <c r="G112" s="81"/>
    </row>
    <row r="113" spans="1:7" s="75" customFormat="1" x14ac:dyDescent="0.25">
      <c r="A113" s="110"/>
      <c r="D113" s="223"/>
      <c r="E113" s="180"/>
      <c r="F113" s="214"/>
      <c r="G113" s="81"/>
    </row>
    <row r="114" spans="1:7" s="75" customFormat="1" x14ac:dyDescent="0.25">
      <c r="A114" s="110"/>
      <c r="D114" s="224"/>
      <c r="E114" s="225"/>
      <c r="F114" s="226"/>
      <c r="G114" s="81"/>
    </row>
    <row r="115" spans="1:7" s="75" customFormat="1" x14ac:dyDescent="0.25">
      <c r="A115" s="110"/>
    </row>
    <row r="116" spans="1:7" s="131" customFormat="1" x14ac:dyDescent="0.25">
      <c r="A116" s="110"/>
      <c r="B116" s="75" t="s">
        <v>35</v>
      </c>
      <c r="C116" s="75"/>
      <c r="D116" s="220"/>
      <c r="E116" s="221"/>
      <c r="F116" s="222"/>
      <c r="G116" s="81"/>
    </row>
    <row r="117" spans="1:7" s="75" customFormat="1" x14ac:dyDescent="0.25">
      <c r="A117" s="110"/>
      <c r="D117" s="223"/>
      <c r="E117" s="180"/>
      <c r="F117" s="214"/>
      <c r="G117" s="81"/>
    </row>
    <row r="118" spans="1:7" s="131" customFormat="1" x14ac:dyDescent="0.25">
      <c r="A118" s="110"/>
      <c r="B118" s="75"/>
      <c r="C118" s="75"/>
      <c r="D118" s="223"/>
      <c r="E118" s="180"/>
      <c r="F118" s="214"/>
      <c r="G118" s="81"/>
    </row>
    <row r="119" spans="1:7" s="131" customFormat="1" x14ac:dyDescent="0.25">
      <c r="A119" s="110"/>
      <c r="B119" s="75"/>
      <c r="C119" s="75"/>
      <c r="D119" s="224"/>
      <c r="E119" s="225"/>
      <c r="F119" s="226"/>
      <c r="G119" s="81"/>
    </row>
    <row r="120" spans="1:7" s="131" customFormat="1" ht="42" customHeight="1" x14ac:dyDescent="0.25">
      <c r="A120" s="110"/>
      <c r="B120" s="75"/>
      <c r="C120" s="75"/>
      <c r="D120" s="75"/>
      <c r="E120" s="75"/>
      <c r="F120" s="75"/>
      <c r="G120" s="75"/>
    </row>
    <row r="121" spans="1:7" s="131" customFormat="1" x14ac:dyDescent="0.25">
      <c r="A121" s="110"/>
      <c r="B121" s="75" t="s">
        <v>219</v>
      </c>
      <c r="C121" s="75"/>
      <c r="D121" s="220"/>
      <c r="E121" s="221"/>
      <c r="F121" s="222"/>
      <c r="G121" s="81"/>
    </row>
    <row r="122" spans="1:7" s="131" customFormat="1" x14ac:dyDescent="0.25">
      <c r="A122" s="110"/>
      <c r="B122" s="75"/>
      <c r="C122" s="75"/>
      <c r="D122" s="223"/>
      <c r="E122" s="180"/>
      <c r="F122" s="214"/>
      <c r="G122" s="81"/>
    </row>
    <row r="123" spans="1:7" s="131" customFormat="1" x14ac:dyDescent="0.25">
      <c r="A123" s="110"/>
      <c r="B123" s="75"/>
      <c r="C123" s="75"/>
      <c r="D123" s="223"/>
      <c r="E123" s="180"/>
      <c r="F123" s="214"/>
      <c r="G123" s="81"/>
    </row>
    <row r="124" spans="1:7" s="131" customFormat="1" x14ac:dyDescent="0.25">
      <c r="A124" s="110"/>
      <c r="B124" s="75"/>
      <c r="C124" s="75"/>
      <c r="D124" s="224"/>
      <c r="E124" s="225"/>
      <c r="F124" s="226"/>
      <c r="G124" s="81"/>
    </row>
    <row r="125" spans="1:7" s="131" customFormat="1" x14ac:dyDescent="0.25">
      <c r="A125" s="110"/>
      <c r="B125" s="75"/>
      <c r="C125" s="75"/>
      <c r="D125" s="75"/>
      <c r="E125" s="75"/>
      <c r="F125" s="75"/>
      <c r="G125" s="75"/>
    </row>
    <row r="126" spans="1:7" s="131" customFormat="1" x14ac:dyDescent="0.25">
      <c r="A126" s="110" t="s">
        <v>220</v>
      </c>
      <c r="B126" s="80" t="s">
        <v>221</v>
      </c>
      <c r="C126" s="75"/>
      <c r="D126" s="75"/>
      <c r="E126" s="75"/>
      <c r="F126" s="75"/>
      <c r="G126" s="75"/>
    </row>
    <row r="127" spans="1:7" s="131" customFormat="1" x14ac:dyDescent="0.25">
      <c r="A127" s="110"/>
      <c r="B127" s="75" t="s">
        <v>257</v>
      </c>
      <c r="C127" s="75"/>
      <c r="D127" s="75"/>
      <c r="E127" s="75"/>
      <c r="F127" s="75"/>
      <c r="G127" s="75"/>
    </row>
    <row r="128" spans="1:7" s="131" customFormat="1" x14ac:dyDescent="0.25">
      <c r="A128" s="110"/>
      <c r="B128" s="75"/>
      <c r="C128" s="75"/>
      <c r="D128" s="220"/>
      <c r="E128" s="221"/>
      <c r="F128" s="222"/>
      <c r="G128" s="75"/>
    </row>
    <row r="129" spans="1:7" s="131" customFormat="1" x14ac:dyDescent="0.25">
      <c r="A129" s="110"/>
      <c r="B129" s="75"/>
      <c r="C129" s="75"/>
      <c r="D129" s="223"/>
      <c r="E129" s="180"/>
      <c r="F129" s="214"/>
      <c r="G129" s="75"/>
    </row>
    <row r="130" spans="1:7" s="131" customFormat="1" x14ac:dyDescent="0.25">
      <c r="A130" s="110"/>
      <c r="B130" s="75"/>
      <c r="C130" s="75"/>
      <c r="D130" s="223"/>
      <c r="E130" s="180"/>
      <c r="F130" s="214"/>
      <c r="G130" s="75"/>
    </row>
    <row r="131" spans="1:7" s="131" customFormat="1" x14ac:dyDescent="0.25">
      <c r="A131" s="110"/>
      <c r="B131" s="75"/>
      <c r="C131" s="75"/>
      <c r="D131" s="224"/>
      <c r="E131" s="225"/>
      <c r="F131" s="226"/>
      <c r="G131" s="75"/>
    </row>
    <row r="132" spans="1:7" s="131" customFormat="1" x14ac:dyDescent="0.25">
      <c r="A132" s="110"/>
      <c r="B132" s="75"/>
      <c r="C132" s="75"/>
      <c r="D132" s="75"/>
      <c r="E132" s="75"/>
      <c r="F132" s="75"/>
      <c r="G132" s="75"/>
    </row>
    <row r="133" spans="1:7" s="131" customFormat="1" x14ac:dyDescent="0.25">
      <c r="C133" s="180"/>
      <c r="D133" s="180"/>
      <c r="F133" s="132"/>
      <c r="G133" s="132"/>
    </row>
    <row r="134" spans="1:7" s="131" customFormat="1" x14ac:dyDescent="0.25">
      <c r="A134" s="106">
        <v>4</v>
      </c>
      <c r="B134" s="107" t="s">
        <v>222</v>
      </c>
      <c r="C134" s="109"/>
      <c r="D134" s="109"/>
      <c r="E134" s="109"/>
      <c r="F134" s="75"/>
      <c r="G134" s="75"/>
    </row>
    <row r="135" spans="1:7" s="131" customFormat="1" ht="14.45" customHeight="1" x14ac:dyDescent="0.25"/>
    <row r="136" spans="1:7" s="131" customFormat="1" ht="14.45" customHeight="1" x14ac:dyDescent="0.25">
      <c r="A136" s="110" t="s">
        <v>193</v>
      </c>
      <c r="B136" s="133" t="s">
        <v>223</v>
      </c>
    </row>
    <row r="137" spans="1:7" s="131" customFormat="1" x14ac:dyDescent="0.25">
      <c r="B137" s="180"/>
      <c r="C137" s="214"/>
      <c r="D137" s="215" t="s">
        <v>337</v>
      </c>
      <c r="E137" s="216"/>
      <c r="F137" s="217"/>
    </row>
    <row r="138" spans="1:7" s="131" customFormat="1" x14ac:dyDescent="0.25"/>
    <row r="139" spans="1:7" s="75" customFormat="1" x14ac:dyDescent="0.25">
      <c r="A139" s="131"/>
      <c r="B139" s="131"/>
      <c r="C139" s="131"/>
      <c r="D139" s="131"/>
      <c r="E139" s="131" t="s">
        <v>224</v>
      </c>
      <c r="F139" s="131" t="s">
        <v>225</v>
      </c>
      <c r="G139" s="131"/>
    </row>
    <row r="140" spans="1:7" s="75" customFormat="1" x14ac:dyDescent="0.25">
      <c r="A140" s="131"/>
      <c r="B140" s="131"/>
      <c r="C140" s="131"/>
      <c r="D140" s="116" t="s">
        <v>226</v>
      </c>
      <c r="E140" s="115"/>
      <c r="F140" s="111" t="s">
        <v>321</v>
      </c>
      <c r="G140" s="131"/>
    </row>
    <row r="141" spans="1:7" s="75" customFormat="1" x14ac:dyDescent="0.25">
      <c r="A141" s="131"/>
      <c r="B141" s="131"/>
      <c r="C141" s="131"/>
      <c r="D141" s="116" t="s">
        <v>227</v>
      </c>
      <c r="E141" s="115"/>
      <c r="F141" s="166" t="s">
        <v>322</v>
      </c>
      <c r="G141" s="131"/>
    </row>
    <row r="142" spans="1:7" s="75" customFormat="1" x14ac:dyDescent="0.25">
      <c r="A142" s="131"/>
      <c r="B142" s="131"/>
      <c r="C142" s="131"/>
      <c r="D142" s="131"/>
      <c r="E142" s="131"/>
      <c r="F142" s="131"/>
      <c r="G142" s="131"/>
    </row>
    <row r="143" spans="1:7" s="75" customFormat="1" x14ac:dyDescent="0.25">
      <c r="A143" s="131"/>
      <c r="B143" s="131"/>
      <c r="C143" s="131"/>
      <c r="D143" s="131"/>
      <c r="E143" s="131"/>
      <c r="F143" s="131"/>
      <c r="G143" s="131"/>
    </row>
    <row r="144" spans="1:7" s="75" customFormat="1" x14ac:dyDescent="0.25">
      <c r="A144" s="110" t="s">
        <v>197</v>
      </c>
      <c r="B144" s="133" t="s">
        <v>229</v>
      </c>
      <c r="C144" s="131"/>
      <c r="D144" s="131"/>
      <c r="E144" s="131"/>
      <c r="F144" s="131"/>
      <c r="G144" s="131"/>
    </row>
    <row r="145" spans="1:7" s="75" customFormat="1" x14ac:dyDescent="0.25">
      <c r="A145" s="110"/>
      <c r="B145" s="133"/>
      <c r="C145" s="131"/>
      <c r="D145" s="131"/>
      <c r="E145" s="131"/>
      <c r="F145" s="125" t="s">
        <v>228</v>
      </c>
      <c r="G145" s="131"/>
    </row>
    <row r="146" spans="1:7" s="75" customFormat="1" x14ac:dyDescent="0.25">
      <c r="A146" s="110"/>
      <c r="B146" s="133"/>
      <c r="C146" s="131" t="s">
        <v>230</v>
      </c>
      <c r="D146" s="131"/>
      <c r="E146" s="131"/>
      <c r="F146" s="115" t="s">
        <v>320</v>
      </c>
      <c r="G146" s="131"/>
    </row>
    <row r="147" spans="1:7" s="75" customFormat="1" x14ac:dyDescent="0.25">
      <c r="A147" s="110"/>
      <c r="B147" s="133"/>
      <c r="C147" s="131"/>
      <c r="D147" s="131"/>
      <c r="E147" s="131"/>
      <c r="F147" s="125"/>
      <c r="G147" s="131"/>
    </row>
    <row r="148" spans="1:7" s="75" customFormat="1" x14ac:dyDescent="0.25">
      <c r="A148" s="110"/>
      <c r="B148" s="133"/>
      <c r="C148" s="131"/>
      <c r="D148" s="131"/>
      <c r="E148" s="131" t="s">
        <v>224</v>
      </c>
      <c r="F148" s="131" t="s">
        <v>225</v>
      </c>
      <c r="G148" s="131"/>
    </row>
    <row r="149" spans="1:7" s="75" customFormat="1" x14ac:dyDescent="0.25">
      <c r="A149" s="131"/>
      <c r="B149" s="116"/>
      <c r="C149" s="199" t="s">
        <v>323</v>
      </c>
      <c r="D149" s="199"/>
      <c r="E149" s="165">
        <v>40506</v>
      </c>
      <c r="F149" s="75" t="s">
        <v>325</v>
      </c>
      <c r="G149" s="131"/>
    </row>
    <row r="150" spans="1:7" s="75" customFormat="1" x14ac:dyDescent="0.25">
      <c r="A150" s="131"/>
      <c r="B150" s="116"/>
      <c r="C150" s="199" t="s">
        <v>231</v>
      </c>
      <c r="D150" s="199"/>
      <c r="E150" s="164">
        <v>40452</v>
      </c>
      <c r="F150" s="111" t="s">
        <v>324</v>
      </c>
      <c r="G150" s="131"/>
    </row>
    <row r="151" spans="1:7" s="75" customFormat="1" x14ac:dyDescent="0.25">
      <c r="A151" s="131"/>
      <c r="B151" s="116"/>
      <c r="C151" s="134"/>
      <c r="D151" s="134"/>
      <c r="E151" s="125"/>
      <c r="F151" s="125"/>
      <c r="G151" s="131"/>
    </row>
    <row r="152" spans="1:7" s="75" customFormat="1" x14ac:dyDescent="0.25">
      <c r="A152" s="131"/>
      <c r="B152" s="199" t="s">
        <v>232</v>
      </c>
      <c r="C152" s="199"/>
      <c r="D152" s="200"/>
      <c r="E152" s="115"/>
      <c r="F152" s="115"/>
      <c r="G152" s="131"/>
    </row>
    <row r="153" spans="1:7" s="75" customFormat="1" x14ac:dyDescent="0.25">
      <c r="A153" s="131"/>
      <c r="B153" s="199" t="s">
        <v>233</v>
      </c>
      <c r="C153" s="199"/>
      <c r="D153" s="200"/>
      <c r="E153" s="115"/>
      <c r="F153" s="115"/>
      <c r="G153" s="131"/>
    </row>
    <row r="154" spans="1:7" s="75" customFormat="1" x14ac:dyDescent="0.25">
      <c r="A154" s="131"/>
      <c r="B154" s="116"/>
      <c r="C154" s="199"/>
      <c r="D154" s="199"/>
      <c r="E154" s="125"/>
      <c r="F154" s="125"/>
      <c r="G154" s="131"/>
    </row>
    <row r="155" spans="1:7" s="75" customFormat="1" x14ac:dyDescent="0.25">
      <c r="A155" s="131"/>
      <c r="B155" s="131"/>
      <c r="C155" s="180"/>
      <c r="D155" s="180"/>
      <c r="E155" s="131"/>
      <c r="F155" s="131"/>
      <c r="G155" s="131"/>
    </row>
    <row r="156" spans="1:7" s="75" customFormat="1" x14ac:dyDescent="0.25">
      <c r="A156" s="106">
        <v>5</v>
      </c>
      <c r="B156" s="107" t="s">
        <v>234</v>
      </c>
      <c r="C156" s="109"/>
      <c r="D156" s="109"/>
      <c r="E156" s="109"/>
      <c r="F156" s="109"/>
      <c r="G156" s="109"/>
    </row>
    <row r="157" spans="1:7" s="75" customFormat="1" x14ac:dyDescent="0.25">
      <c r="A157" s="110"/>
      <c r="B157" s="80"/>
    </row>
    <row r="158" spans="1:7" s="75" customFormat="1" x14ac:dyDescent="0.25">
      <c r="A158" s="110" t="s">
        <v>193</v>
      </c>
      <c r="B158" s="80" t="s">
        <v>235</v>
      </c>
    </row>
    <row r="159" spans="1:7" s="75" customFormat="1" x14ac:dyDescent="0.25">
      <c r="A159" s="110"/>
      <c r="B159" s="75" t="s">
        <v>11</v>
      </c>
      <c r="D159" s="167">
        <v>45444</v>
      </c>
    </row>
    <row r="160" spans="1:7" s="75" customFormat="1" x14ac:dyDescent="0.25">
      <c r="A160" s="110"/>
      <c r="B160" s="75" t="s">
        <v>12</v>
      </c>
      <c r="D160" s="167">
        <v>46507</v>
      </c>
    </row>
    <row r="161" spans="1:7" s="75" customFormat="1" x14ac:dyDescent="0.25">
      <c r="A161" s="110"/>
      <c r="B161" s="75" t="s">
        <v>13</v>
      </c>
      <c r="D161" s="167">
        <v>46507</v>
      </c>
      <c r="E161" s="135"/>
    </row>
    <row r="162" spans="1:7" s="75" customFormat="1" x14ac:dyDescent="0.25">
      <c r="A162" s="110"/>
    </row>
    <row r="163" spans="1:7" s="75" customFormat="1" x14ac:dyDescent="0.25">
      <c r="A163" s="110"/>
    </row>
    <row r="164" spans="1:7" s="75" customFormat="1" ht="14.45" customHeight="1" x14ac:dyDescent="0.25">
      <c r="A164" s="110" t="s">
        <v>197</v>
      </c>
      <c r="B164" s="80" t="s">
        <v>236</v>
      </c>
    </row>
    <row r="165" spans="1:7" s="75" customFormat="1" x14ac:dyDescent="0.25">
      <c r="A165" s="110"/>
      <c r="B165" s="75" t="s">
        <v>176</v>
      </c>
      <c r="D165" s="201" t="s">
        <v>328</v>
      </c>
      <c r="E165" s="201"/>
      <c r="F165" s="201"/>
      <c r="G165" s="81"/>
    </row>
    <row r="166" spans="1:7" s="75" customFormat="1" x14ac:dyDescent="0.25">
      <c r="A166" s="110"/>
      <c r="B166" s="124"/>
      <c r="D166" s="201"/>
      <c r="E166" s="201"/>
      <c r="F166" s="201"/>
      <c r="G166" s="81"/>
    </row>
    <row r="167" spans="1:7" s="75" customFormat="1" x14ac:dyDescent="0.25">
      <c r="A167" s="110"/>
      <c r="D167" s="201"/>
      <c r="E167" s="201"/>
      <c r="F167" s="201"/>
      <c r="G167" s="81"/>
    </row>
    <row r="168" spans="1:7" s="75" customFormat="1" x14ac:dyDescent="0.25">
      <c r="A168" s="110"/>
      <c r="D168" s="81"/>
      <c r="E168" s="81"/>
      <c r="F168" s="81"/>
      <c r="G168" s="81"/>
    </row>
    <row r="169" spans="1:7" s="75" customFormat="1" x14ac:dyDescent="0.25">
      <c r="A169" s="145" t="s">
        <v>293</v>
      </c>
      <c r="B169" s="64" t="s">
        <v>294</v>
      </c>
      <c r="C169" s="1"/>
      <c r="D169" s="1"/>
      <c r="E169" s="1"/>
      <c r="F169" s="1"/>
      <c r="G169" s="81"/>
    </row>
    <row r="170" spans="1:7" s="75" customFormat="1" x14ac:dyDescent="0.25">
      <c r="A170" s="110"/>
      <c r="B170" s="1" t="s">
        <v>17</v>
      </c>
      <c r="C170" s="1"/>
      <c r="D170" s="1"/>
      <c r="E170" s="1"/>
      <c r="F170" s="1"/>
      <c r="G170" s="81"/>
    </row>
    <row r="171" spans="1:7" s="75" customFormat="1" ht="15.75" customHeight="1" x14ac:dyDescent="0.25">
      <c r="A171" s="110"/>
      <c r="B171" s="1" t="s">
        <v>14</v>
      </c>
      <c r="C171" s="1" t="s">
        <v>7</v>
      </c>
      <c r="D171" s="63" t="s">
        <v>32</v>
      </c>
      <c r="E171" s="1"/>
      <c r="F171" s="1"/>
      <c r="G171" s="81"/>
    </row>
    <row r="172" spans="1:7" s="75" customFormat="1" ht="13.15" customHeight="1" x14ac:dyDescent="0.25">
      <c r="A172" s="110"/>
      <c r="B172" s="1" t="s">
        <v>15</v>
      </c>
      <c r="C172" s="1" t="s">
        <v>7</v>
      </c>
      <c r="D172" s="1" t="s">
        <v>326</v>
      </c>
      <c r="E172" s="1"/>
      <c r="F172" s="1"/>
      <c r="G172" s="81"/>
    </row>
    <row r="173" spans="1:7" s="75" customFormat="1" ht="15.75" customHeight="1" x14ac:dyDescent="0.25">
      <c r="A173" s="110"/>
      <c r="B173" s="1" t="s">
        <v>16</v>
      </c>
      <c r="C173" s="1"/>
      <c r="D173" s="1"/>
      <c r="E173" s="1"/>
      <c r="F173" s="1"/>
      <c r="G173" s="81"/>
    </row>
    <row r="174" spans="1:7" s="75" customFormat="1" ht="15.75" customHeight="1" x14ac:dyDescent="0.25">
      <c r="A174" s="110"/>
      <c r="B174" s="1" t="s">
        <v>172</v>
      </c>
      <c r="C174" s="1"/>
      <c r="D174" s="204" t="s">
        <v>327</v>
      </c>
      <c r="E174" s="205"/>
      <c r="F174" s="206"/>
      <c r="G174" s="81"/>
    </row>
    <row r="175" spans="1:7" s="75" customFormat="1" x14ac:dyDescent="0.25">
      <c r="A175" s="110"/>
      <c r="B175" s="1"/>
      <c r="C175" s="1"/>
      <c r="D175" s="207"/>
      <c r="E175" s="208"/>
      <c r="F175" s="209"/>
      <c r="G175" s="81"/>
    </row>
    <row r="176" spans="1:7" s="75" customFormat="1" ht="15.75" customHeight="1" x14ac:dyDescent="0.25">
      <c r="A176" s="110"/>
      <c r="B176" s="1"/>
      <c r="C176" s="1"/>
      <c r="D176" s="207"/>
      <c r="E176" s="208"/>
      <c r="F176" s="209"/>
      <c r="G176" s="81"/>
    </row>
    <row r="177" spans="1:7" s="75" customFormat="1" ht="15.75" customHeight="1" x14ac:dyDescent="0.25">
      <c r="A177" s="110"/>
      <c r="B177" s="1"/>
      <c r="C177" s="1"/>
      <c r="D177" s="207"/>
      <c r="E177" s="208"/>
      <c r="F177" s="209"/>
      <c r="G177" s="81"/>
    </row>
    <row r="178" spans="1:7" s="75" customFormat="1" x14ac:dyDescent="0.25">
      <c r="A178" s="110"/>
      <c r="B178" s="1"/>
      <c r="C178" s="1"/>
      <c r="D178" s="210"/>
      <c r="E178" s="211"/>
      <c r="F178" s="212"/>
      <c r="G178" s="81"/>
    </row>
    <row r="179" spans="1:7" s="75" customFormat="1" x14ac:dyDescent="0.25">
      <c r="A179" s="110"/>
      <c r="B179" s="1"/>
      <c r="C179" s="1"/>
      <c r="D179" s="141"/>
      <c r="E179" s="141"/>
      <c r="F179" s="141"/>
      <c r="G179" s="81"/>
    </row>
    <row r="180" spans="1:7" s="75" customFormat="1" x14ac:dyDescent="0.25">
      <c r="A180" s="145" t="s">
        <v>295</v>
      </c>
      <c r="B180" s="64" t="s">
        <v>296</v>
      </c>
      <c r="C180" s="1"/>
      <c r="D180" s="1"/>
      <c r="E180" s="1"/>
      <c r="F180" s="1"/>
      <c r="G180" s="81"/>
    </row>
    <row r="181" spans="1:7" s="75" customFormat="1" x14ac:dyDescent="0.25">
      <c r="A181" s="110"/>
      <c r="B181" s="213" t="s">
        <v>121</v>
      </c>
      <c r="C181" s="213"/>
      <c r="D181" s="213"/>
      <c r="E181" s="213"/>
      <c r="F181" s="213"/>
      <c r="G181" s="81"/>
    </row>
    <row r="182" spans="1:7" s="75" customFormat="1" x14ac:dyDescent="0.25">
      <c r="A182" s="110"/>
      <c r="B182" s="213"/>
      <c r="C182" s="213"/>
      <c r="D182" s="213"/>
      <c r="E182" s="213"/>
      <c r="F182" s="213"/>
      <c r="G182" s="81"/>
    </row>
    <row r="183" spans="1:7" s="75" customFormat="1" x14ac:dyDescent="0.25">
      <c r="A183" s="110"/>
      <c r="B183" s="1" t="s">
        <v>64</v>
      </c>
      <c r="C183" s="1"/>
      <c r="D183" s="2" t="s">
        <v>354</v>
      </c>
      <c r="E183" s="1"/>
      <c r="F183" s="1"/>
      <c r="G183" s="81"/>
    </row>
    <row r="184" spans="1:7" s="75" customFormat="1" x14ac:dyDescent="0.25">
      <c r="A184" s="110"/>
      <c r="B184" s="1" t="s">
        <v>171</v>
      </c>
      <c r="C184" s="1"/>
      <c r="D184" s="170" t="s">
        <v>353</v>
      </c>
      <c r="E184" s="1"/>
      <c r="F184" s="1"/>
      <c r="G184" s="81"/>
    </row>
    <row r="185" spans="1:7" s="75" customFormat="1" x14ac:dyDescent="0.25">
      <c r="A185" s="110"/>
      <c r="B185" s="1" t="s">
        <v>65</v>
      </c>
      <c r="C185" s="1"/>
      <c r="D185" s="168" t="s">
        <v>355</v>
      </c>
      <c r="E185" s="1"/>
      <c r="F185" s="1"/>
      <c r="G185" s="81"/>
    </row>
    <row r="186" spans="1:7" s="75" customFormat="1" x14ac:dyDescent="0.25">
      <c r="A186" s="110"/>
    </row>
    <row r="187" spans="1:7" s="75" customFormat="1" x14ac:dyDescent="0.25">
      <c r="A187" s="110"/>
      <c r="G187" s="100"/>
    </row>
    <row r="188" spans="1:7" s="75" customFormat="1" x14ac:dyDescent="0.25">
      <c r="A188" s="106">
        <v>6</v>
      </c>
      <c r="B188" s="107" t="s">
        <v>237</v>
      </c>
      <c r="C188" s="109"/>
      <c r="D188" s="109"/>
      <c r="E188" s="109"/>
      <c r="F188" s="109"/>
    </row>
    <row r="189" spans="1:7" s="75" customFormat="1" x14ac:dyDescent="0.25">
      <c r="A189" s="110"/>
      <c r="B189" s="80"/>
    </row>
    <row r="190" spans="1:7" s="75" customFormat="1" x14ac:dyDescent="0.25">
      <c r="A190" s="110"/>
      <c r="B190" s="124" t="s">
        <v>238</v>
      </c>
    </row>
    <row r="191" spans="1:7" s="75" customFormat="1" x14ac:dyDescent="0.25">
      <c r="A191" s="110"/>
      <c r="B191" s="75" t="s">
        <v>9</v>
      </c>
      <c r="D191" s="162" t="s">
        <v>329</v>
      </c>
    </row>
    <row r="192" spans="1:7" s="75" customFormat="1" x14ac:dyDescent="0.25">
      <c r="A192" s="110"/>
      <c r="B192" s="75" t="s">
        <v>239</v>
      </c>
      <c r="D192" s="111" t="s">
        <v>330</v>
      </c>
    </row>
    <row r="193" spans="1:7" s="75" customFormat="1" x14ac:dyDescent="0.25">
      <c r="A193" s="110"/>
    </row>
    <row r="194" spans="1:7" s="75" customFormat="1" x14ac:dyDescent="0.25">
      <c r="A194" s="110"/>
      <c r="G194" s="100"/>
    </row>
    <row r="195" spans="1:7" x14ac:dyDescent="0.25">
      <c r="A195" s="106">
        <v>7</v>
      </c>
      <c r="B195" s="107" t="s">
        <v>240</v>
      </c>
      <c r="C195" s="109"/>
      <c r="D195" s="109"/>
      <c r="E195" s="109"/>
      <c r="F195" s="109"/>
      <c r="G195" s="75"/>
    </row>
    <row r="196" spans="1:7" ht="15.75" thickBot="1" x14ac:dyDescent="0.3">
      <c r="A196" s="110"/>
      <c r="B196" s="75"/>
      <c r="C196" s="75"/>
      <c r="D196" s="75"/>
      <c r="E196" s="75"/>
      <c r="F196" s="75"/>
      <c r="G196" s="75"/>
    </row>
    <row r="197" spans="1:7" ht="15.75" thickBot="1" x14ac:dyDescent="0.3">
      <c r="A197" s="110" t="s">
        <v>241</v>
      </c>
      <c r="B197" s="202" t="s">
        <v>242</v>
      </c>
      <c r="C197" s="203"/>
      <c r="D197" s="202" t="s">
        <v>243</v>
      </c>
      <c r="E197" s="203"/>
      <c r="F197" s="203"/>
      <c r="G197" s="82"/>
    </row>
    <row r="198" spans="1:7" ht="15.75" thickBot="1" x14ac:dyDescent="0.3">
      <c r="A198" s="110">
        <v>1</v>
      </c>
      <c r="B198" s="194" t="s">
        <v>332</v>
      </c>
      <c r="C198" s="195"/>
      <c r="D198" s="196" t="s">
        <v>334</v>
      </c>
      <c r="E198" s="197"/>
      <c r="F198" s="198"/>
      <c r="G198" s="81"/>
    </row>
    <row r="199" spans="1:7" x14ac:dyDescent="0.25">
      <c r="A199" s="110">
        <v>2</v>
      </c>
      <c r="B199" s="194" t="s">
        <v>333</v>
      </c>
      <c r="C199" s="195"/>
      <c r="D199" s="196" t="s">
        <v>331</v>
      </c>
      <c r="E199" s="197"/>
      <c r="F199" s="198"/>
      <c r="G199" s="81"/>
    </row>
    <row r="200" spans="1:7" x14ac:dyDescent="0.25">
      <c r="A200" s="110">
        <v>3</v>
      </c>
      <c r="B200" s="187" t="s">
        <v>335</v>
      </c>
      <c r="C200" s="188"/>
      <c r="D200" s="187" t="s">
        <v>336</v>
      </c>
      <c r="E200" s="189"/>
      <c r="F200" s="188"/>
      <c r="G200" s="81"/>
    </row>
    <row r="201" spans="1:7" x14ac:dyDescent="0.25">
      <c r="A201" s="110">
        <v>4</v>
      </c>
      <c r="B201" s="187" t="s">
        <v>338</v>
      </c>
      <c r="C201" s="188"/>
      <c r="D201" s="187" t="s">
        <v>231</v>
      </c>
      <c r="E201" s="189"/>
      <c r="F201" s="188"/>
      <c r="G201" s="81"/>
    </row>
    <row r="202" spans="1:7" x14ac:dyDescent="0.25">
      <c r="A202" s="110">
        <v>5</v>
      </c>
      <c r="B202" s="191" t="s">
        <v>339</v>
      </c>
      <c r="C202" s="192"/>
      <c r="D202" s="191" t="s">
        <v>345</v>
      </c>
      <c r="E202" s="193"/>
      <c r="F202" s="192"/>
      <c r="G202" s="81"/>
    </row>
    <row r="203" spans="1:7" x14ac:dyDescent="0.25">
      <c r="A203" s="110">
        <v>6</v>
      </c>
      <c r="B203" s="187" t="s">
        <v>340</v>
      </c>
      <c r="C203" s="188"/>
      <c r="D203" s="187" t="s">
        <v>346</v>
      </c>
      <c r="E203" s="189"/>
      <c r="F203" s="188"/>
      <c r="G203" s="81"/>
    </row>
    <row r="204" spans="1:7" x14ac:dyDescent="0.25">
      <c r="A204" s="110">
        <v>7</v>
      </c>
      <c r="B204" s="187" t="s">
        <v>341</v>
      </c>
      <c r="C204" s="188"/>
      <c r="D204" s="187" t="s">
        <v>347</v>
      </c>
      <c r="E204" s="189"/>
      <c r="F204" s="188"/>
      <c r="G204" s="81"/>
    </row>
    <row r="205" spans="1:7" x14ac:dyDescent="0.25">
      <c r="A205" s="110">
        <v>8</v>
      </c>
      <c r="B205" s="187" t="s">
        <v>342</v>
      </c>
      <c r="C205" s="188"/>
      <c r="D205" s="187" t="s">
        <v>348</v>
      </c>
      <c r="E205" s="189"/>
      <c r="F205" s="188"/>
      <c r="G205" s="81"/>
    </row>
    <row r="206" spans="1:7" x14ac:dyDescent="0.25">
      <c r="A206" s="110">
        <v>9</v>
      </c>
      <c r="B206" s="187" t="s">
        <v>343</v>
      </c>
      <c r="C206" s="188"/>
      <c r="D206" s="187" t="s">
        <v>349</v>
      </c>
      <c r="E206" s="189"/>
      <c r="F206" s="188"/>
      <c r="G206" s="81"/>
    </row>
    <row r="207" spans="1:7" x14ac:dyDescent="0.25">
      <c r="A207" s="110">
        <v>10</v>
      </c>
      <c r="B207" s="187" t="s">
        <v>344</v>
      </c>
      <c r="C207" s="188"/>
      <c r="D207" s="187" t="s">
        <v>350</v>
      </c>
      <c r="E207" s="189"/>
      <c r="F207" s="188"/>
      <c r="G207" s="81"/>
    </row>
    <row r="208" spans="1:7" x14ac:dyDescent="0.25">
      <c r="A208" s="110">
        <v>11</v>
      </c>
      <c r="B208" s="187"/>
      <c r="C208" s="188"/>
      <c r="D208" s="187"/>
      <c r="E208" s="189"/>
      <c r="F208" s="188"/>
      <c r="G208" s="81"/>
    </row>
    <row r="209" spans="1:7" x14ac:dyDescent="0.25">
      <c r="A209" s="110">
        <v>12</v>
      </c>
      <c r="B209" s="187"/>
      <c r="C209" s="188"/>
      <c r="D209" s="187"/>
      <c r="E209" s="189"/>
      <c r="F209" s="188"/>
      <c r="G209" s="81"/>
    </row>
    <row r="210" spans="1:7" x14ac:dyDescent="0.25">
      <c r="A210" s="110"/>
      <c r="B210" s="75" t="s">
        <v>244</v>
      </c>
      <c r="C210" s="75"/>
      <c r="D210" s="75"/>
      <c r="E210" s="75"/>
      <c r="F210" s="75"/>
      <c r="G210" s="75"/>
    </row>
    <row r="211" spans="1:7" x14ac:dyDescent="0.25">
      <c r="A211" s="110"/>
      <c r="B211" s="75"/>
      <c r="C211" s="75"/>
      <c r="D211" s="75"/>
      <c r="E211" s="75"/>
      <c r="F211" s="75"/>
      <c r="G211" s="75"/>
    </row>
  </sheetData>
  <mergeCells count="63">
    <mergeCell ref="B78:C78"/>
    <mergeCell ref="D1:G2"/>
    <mergeCell ref="D3:G3"/>
    <mergeCell ref="B11:C11"/>
    <mergeCell ref="B15:C15"/>
    <mergeCell ref="B21:C21"/>
    <mergeCell ref="B29:C29"/>
    <mergeCell ref="D29:E29"/>
    <mergeCell ref="B32:C32"/>
    <mergeCell ref="D32:E32"/>
    <mergeCell ref="B33:C33"/>
    <mergeCell ref="D33:E33"/>
    <mergeCell ref="B35:C35"/>
    <mergeCell ref="D30:E30"/>
    <mergeCell ref="B137:C137"/>
    <mergeCell ref="D137:F137"/>
    <mergeCell ref="E95:F95"/>
    <mergeCell ref="E96:F96"/>
    <mergeCell ref="D98:F101"/>
    <mergeCell ref="D103:F103"/>
    <mergeCell ref="D105:F109"/>
    <mergeCell ref="D111:F114"/>
    <mergeCell ref="D116:F119"/>
    <mergeCell ref="D121:F124"/>
    <mergeCell ref="D128:F131"/>
    <mergeCell ref="C133:D133"/>
    <mergeCell ref="B199:C199"/>
    <mergeCell ref="D199:F199"/>
    <mergeCell ref="C149:D149"/>
    <mergeCell ref="C150:D150"/>
    <mergeCell ref="B152:D152"/>
    <mergeCell ref="B153:D153"/>
    <mergeCell ref="C154:D154"/>
    <mergeCell ref="C155:D155"/>
    <mergeCell ref="D165:F167"/>
    <mergeCell ref="B197:C197"/>
    <mergeCell ref="D197:F197"/>
    <mergeCell ref="B198:C198"/>
    <mergeCell ref="D198:F198"/>
    <mergeCell ref="D174:F178"/>
    <mergeCell ref="B181:F182"/>
    <mergeCell ref="B200:C200"/>
    <mergeCell ref="D200:F200"/>
    <mergeCell ref="B201:C201"/>
    <mergeCell ref="D201:F201"/>
    <mergeCell ref="B202:C202"/>
    <mergeCell ref="D202:F202"/>
    <mergeCell ref="B209:C209"/>
    <mergeCell ref="D209:F209"/>
    <mergeCell ref="B86:C86"/>
    <mergeCell ref="B87:C87"/>
    <mergeCell ref="B206:C206"/>
    <mergeCell ref="D206:F206"/>
    <mergeCell ref="B207:C207"/>
    <mergeCell ref="D207:F207"/>
    <mergeCell ref="B208:C208"/>
    <mergeCell ref="D208:F208"/>
    <mergeCell ref="B203:C203"/>
    <mergeCell ref="D203:F203"/>
    <mergeCell ref="B204:C204"/>
    <mergeCell ref="D204:F204"/>
    <mergeCell ref="B205:C205"/>
    <mergeCell ref="D205:F205"/>
  </mergeCells>
  <dataValidations disablePrompts="1" count="1">
    <dataValidation type="list" allowBlank="1" showInputMessage="1" showErrorMessage="1" sqref="D92 D94 D97" xr:uid="{1A60451A-4748-4ABC-A141-3356D5636D6F}">
      <formula1>Tilgangur</formula1>
    </dataValidation>
  </dataValidations>
  <hyperlinks>
    <hyperlink ref="D17" r:id="rId1" xr:uid="{0E0FF32B-965B-4E4D-8B8A-2C5DE44F57A8}"/>
    <hyperlink ref="D25" r:id="rId2" xr:uid="{F5D0DC93-32D4-4B24-8979-2AD2482EB15F}"/>
    <hyperlink ref="F141" r:id="rId3" display="http://skipulagsaaetlanir.skipulagsstofnun.is/skipulagvefur/display.aspx?numer=11077" xr:uid="{4142B5B6-6F10-4FDC-A23D-4FBFC405A9BC}"/>
  </hyperlinks>
  <pageMargins left="0.70866141732283472" right="0.70866141732283472" top="0.74803149606299213" bottom="0.74803149606299213" header="0.31496062992125984" footer="0.31496062992125984"/>
  <pageSetup paperSize="9" scale="63" fitToHeight="0" orientation="portrait" r:id="rId4"/>
  <headerFooter>
    <oddFooter>&amp;L&amp;D&amp;Rbls. &amp;P af &amp;N</oddFooter>
  </headerFooter>
  <drawing r:id="rId5"/>
  <legacyDrawing r:id="rId6"/>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B79AB46A-4F6D-4384-BFDC-1CB73779A781}">
          <x14:formula1>
            <xm:f>Tilgangur!$A$1:$A$6</xm:f>
          </x14:formula1>
          <xm:sqref>D96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A7"/>
  <sheetViews>
    <sheetView workbookViewId="0"/>
  </sheetViews>
  <sheetFormatPr defaultRowHeight="15" x14ac:dyDescent="0.25"/>
  <sheetData>
    <row r="1" spans="1:1" x14ac:dyDescent="0.25">
      <c r="A1" t="s">
        <v>292</v>
      </c>
    </row>
    <row r="2" spans="1:1" x14ac:dyDescent="0.25">
      <c r="A2" t="s">
        <v>36</v>
      </c>
    </row>
    <row r="3" spans="1:1" x14ac:dyDescent="0.25">
      <c r="A3" t="s">
        <v>37</v>
      </c>
    </row>
    <row r="4" spans="1:1" x14ac:dyDescent="0.25">
      <c r="A4" t="s">
        <v>38</v>
      </c>
    </row>
    <row r="5" spans="1:1" x14ac:dyDescent="0.25">
      <c r="A5" t="s">
        <v>39</v>
      </c>
    </row>
    <row r="6" spans="1:1" x14ac:dyDescent="0.25">
      <c r="A6" t="s">
        <v>40</v>
      </c>
    </row>
    <row r="7" spans="1:1" x14ac:dyDescent="0.25">
      <c r="A7" t="s">
        <v>41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B2:U86"/>
  <sheetViews>
    <sheetView zoomScale="70" zoomScaleNormal="70" workbookViewId="0">
      <selection activeCell="N14" sqref="N14"/>
    </sheetView>
  </sheetViews>
  <sheetFormatPr defaultColWidth="9.140625" defaultRowHeight="15" x14ac:dyDescent="0.25"/>
  <cols>
    <col min="1" max="1" width="9.140625" style="1"/>
    <col min="2" max="19" width="15.7109375" style="1" customWidth="1"/>
    <col min="20" max="16384" width="9.140625" style="1"/>
  </cols>
  <sheetData>
    <row r="2" spans="2:21" ht="15" customHeight="1" x14ac:dyDescent="0.25">
      <c r="Q2" s="183" t="s">
        <v>10</v>
      </c>
      <c r="R2" s="183"/>
      <c r="S2" s="183"/>
      <c r="T2" s="183"/>
      <c r="U2" s="183"/>
    </row>
    <row r="3" spans="2:21" x14ac:dyDescent="0.25">
      <c r="Q3" s="183"/>
      <c r="R3" s="183"/>
      <c r="S3" s="183"/>
      <c r="T3" s="183"/>
      <c r="U3" s="183"/>
    </row>
    <row r="4" spans="2:21" x14ac:dyDescent="0.25">
      <c r="Q4" s="186" t="s">
        <v>124</v>
      </c>
      <c r="R4" s="186"/>
      <c r="S4" s="186"/>
      <c r="T4" s="186"/>
      <c r="U4" s="186"/>
    </row>
    <row r="5" spans="2:21" x14ac:dyDescent="0.25">
      <c r="L5" s="186"/>
      <c r="M5" s="186"/>
      <c r="N5" s="186"/>
      <c r="O5" s="186"/>
    </row>
    <row r="6" spans="2:21" ht="26.25" x14ac:dyDescent="0.4">
      <c r="B6" s="59" t="s">
        <v>34</v>
      </c>
      <c r="C6" s="59"/>
      <c r="D6" s="59"/>
      <c r="E6" s="59"/>
      <c r="F6" s="59"/>
      <c r="G6" s="59"/>
      <c r="H6" s="59"/>
      <c r="I6" s="59"/>
      <c r="J6" s="59"/>
      <c r="K6" s="59"/>
      <c r="P6" s="59"/>
    </row>
    <row r="7" spans="2:21" ht="15" customHeight="1" x14ac:dyDescent="0.4">
      <c r="B7" s="59"/>
      <c r="C7" s="59"/>
      <c r="D7" s="59"/>
      <c r="E7" s="59"/>
      <c r="F7" s="59"/>
      <c r="G7" s="59"/>
      <c r="H7" s="59"/>
      <c r="I7" s="59"/>
      <c r="J7" s="59"/>
      <c r="K7" s="59"/>
      <c r="P7" s="59"/>
    </row>
    <row r="8" spans="2:21" ht="15" customHeight="1" x14ac:dyDescent="0.4">
      <c r="B8" s="64" t="s">
        <v>168</v>
      </c>
      <c r="C8" s="59"/>
      <c r="D8" s="59"/>
      <c r="E8" s="59"/>
      <c r="F8" s="59"/>
      <c r="G8" s="59"/>
      <c r="H8" s="59"/>
      <c r="I8" s="59"/>
      <c r="J8" s="59"/>
      <c r="K8" s="59"/>
      <c r="P8" s="59"/>
    </row>
    <row r="9" spans="2:21" s="131" customFormat="1" ht="15" customHeight="1" x14ac:dyDescent="0.25">
      <c r="B9" s="136" t="s">
        <v>258</v>
      </c>
      <c r="C9" s="137"/>
      <c r="D9" s="137"/>
      <c r="E9" s="137"/>
      <c r="F9" s="137"/>
      <c r="G9" s="137"/>
      <c r="H9" s="137"/>
      <c r="I9" s="137"/>
      <c r="J9" s="137"/>
      <c r="K9" s="137"/>
      <c r="P9" s="137"/>
    </row>
    <row r="10" spans="2:21" x14ac:dyDescent="0.25">
      <c r="B10" t="s">
        <v>170</v>
      </c>
      <c r="C10" s="64"/>
      <c r="D10" s="64"/>
      <c r="E10" s="64"/>
      <c r="F10" s="64"/>
      <c r="G10" s="64"/>
      <c r="H10" s="64"/>
      <c r="I10" s="64"/>
      <c r="J10" s="64"/>
      <c r="K10" s="64"/>
      <c r="L10" s="64"/>
      <c r="M10" s="64"/>
      <c r="N10" s="235"/>
      <c r="O10" s="235"/>
      <c r="P10" s="64"/>
      <c r="Q10" s="64"/>
      <c r="R10" s="64"/>
      <c r="S10" s="64"/>
    </row>
    <row r="11" spans="2:21" ht="15.75" thickBot="1" x14ac:dyDescent="0.3">
      <c r="B11" s="64"/>
      <c r="C11" s="64"/>
      <c r="D11" s="64"/>
      <c r="E11" s="64"/>
      <c r="F11" s="64"/>
      <c r="G11" s="64"/>
      <c r="H11" s="64"/>
      <c r="I11" s="64"/>
      <c r="J11" s="64"/>
      <c r="K11" s="64"/>
      <c r="L11" s="64"/>
      <c r="M11" s="64"/>
      <c r="N11" s="94"/>
      <c r="O11" s="94"/>
    </row>
    <row r="12" spans="2:21" ht="30" x14ac:dyDescent="0.25">
      <c r="B12" s="84" t="s">
        <v>136</v>
      </c>
      <c r="C12" s="85" t="s">
        <v>19</v>
      </c>
      <c r="D12" s="85" t="s">
        <v>131</v>
      </c>
      <c r="E12" s="85" t="s">
        <v>137</v>
      </c>
      <c r="F12" s="85" t="s">
        <v>20</v>
      </c>
      <c r="G12" s="85" t="s">
        <v>163</v>
      </c>
      <c r="H12" s="85" t="s">
        <v>134</v>
      </c>
      <c r="I12" s="85" t="s">
        <v>135</v>
      </c>
      <c r="J12" s="85" t="s">
        <v>165</v>
      </c>
      <c r="K12" s="85" t="s">
        <v>133</v>
      </c>
      <c r="L12" s="86" t="s">
        <v>6</v>
      </c>
      <c r="M12" s="86" t="s">
        <v>33</v>
      </c>
      <c r="N12" s="233" t="s">
        <v>138</v>
      </c>
      <c r="O12" s="234"/>
    </row>
    <row r="13" spans="2:21" ht="15.75" thickBot="1" x14ac:dyDescent="0.3">
      <c r="B13" s="87"/>
      <c r="C13" s="88"/>
      <c r="D13" s="89" t="s">
        <v>139</v>
      </c>
      <c r="E13" s="89" t="s">
        <v>139</v>
      </c>
      <c r="F13" s="88"/>
      <c r="G13" s="89" t="s">
        <v>139</v>
      </c>
      <c r="H13" s="89" t="s">
        <v>140</v>
      </c>
      <c r="I13" s="89" t="s">
        <v>140</v>
      </c>
      <c r="J13" s="89" t="s">
        <v>140</v>
      </c>
      <c r="K13" s="89"/>
      <c r="L13" s="89"/>
      <c r="M13" s="89"/>
      <c r="N13" s="89" t="s">
        <v>7</v>
      </c>
      <c r="O13" s="89" t="s">
        <v>8</v>
      </c>
    </row>
    <row r="14" spans="2:21" x14ac:dyDescent="0.25">
      <c r="B14" s="65">
        <v>60104</v>
      </c>
      <c r="C14" s="65" t="s">
        <v>356</v>
      </c>
      <c r="D14" s="2" t="s">
        <v>154</v>
      </c>
      <c r="E14" s="65" t="s">
        <v>41</v>
      </c>
      <c r="F14" s="65">
        <v>2011</v>
      </c>
      <c r="G14" s="65" t="s">
        <v>166</v>
      </c>
      <c r="H14" s="65">
        <v>9</v>
      </c>
      <c r="I14" s="172">
        <v>1.7</v>
      </c>
      <c r="J14" s="2">
        <v>9</v>
      </c>
      <c r="K14" s="65" t="s">
        <v>303</v>
      </c>
      <c r="L14" s="65" t="s">
        <v>303</v>
      </c>
      <c r="M14" s="65" t="s">
        <v>303</v>
      </c>
      <c r="N14" s="2">
        <v>592844.5</v>
      </c>
      <c r="O14" s="2">
        <v>600725.30000000005</v>
      </c>
    </row>
    <row r="15" spans="2:21" x14ac:dyDescent="0.25">
      <c r="B15" s="65">
        <v>60105</v>
      </c>
      <c r="C15" s="65" t="s">
        <v>357</v>
      </c>
      <c r="D15" s="2" t="s">
        <v>154</v>
      </c>
      <c r="E15" s="65" t="s">
        <v>41</v>
      </c>
      <c r="F15" s="65">
        <v>2011</v>
      </c>
      <c r="G15" s="65" t="s">
        <v>166</v>
      </c>
      <c r="H15" s="65">
        <v>9</v>
      </c>
      <c r="I15" s="172">
        <v>1.7</v>
      </c>
      <c r="J15" s="2">
        <v>9</v>
      </c>
      <c r="K15" s="65" t="s">
        <v>303</v>
      </c>
      <c r="L15" s="65" t="s">
        <v>303</v>
      </c>
      <c r="M15" s="65" t="s">
        <v>303</v>
      </c>
      <c r="N15" s="2">
        <v>592886.19999999995</v>
      </c>
      <c r="O15" s="2">
        <v>600755</v>
      </c>
    </row>
    <row r="16" spans="2:21" x14ac:dyDescent="0.25">
      <c r="B16" s="65">
        <v>60106</v>
      </c>
      <c r="C16" s="65" t="s">
        <v>358</v>
      </c>
      <c r="D16" s="2" t="s">
        <v>154</v>
      </c>
      <c r="E16" s="65" t="s">
        <v>41</v>
      </c>
      <c r="F16" s="65">
        <v>2011</v>
      </c>
      <c r="G16" s="65" t="s">
        <v>166</v>
      </c>
      <c r="H16" s="65">
        <v>9</v>
      </c>
      <c r="I16" s="173">
        <v>1.5</v>
      </c>
      <c r="J16" s="2">
        <v>9</v>
      </c>
      <c r="K16" s="65" t="s">
        <v>303</v>
      </c>
      <c r="L16" s="65" t="s">
        <v>303</v>
      </c>
      <c r="M16" s="65" t="s">
        <v>303</v>
      </c>
      <c r="N16" s="2">
        <v>592930.80000000005</v>
      </c>
      <c r="O16" s="2">
        <v>600642.5</v>
      </c>
    </row>
    <row r="17" spans="2:15" x14ac:dyDescent="0.25">
      <c r="B17" s="65">
        <v>60107</v>
      </c>
      <c r="C17" s="65" t="s">
        <v>359</v>
      </c>
      <c r="D17" s="2" t="s">
        <v>154</v>
      </c>
      <c r="E17" s="65" t="s">
        <v>41</v>
      </c>
      <c r="F17" s="65">
        <v>2011</v>
      </c>
      <c r="G17" s="65" t="s">
        <v>166</v>
      </c>
      <c r="H17" s="65">
        <v>9</v>
      </c>
      <c r="I17" s="173">
        <v>1.5</v>
      </c>
      <c r="J17" s="2">
        <v>9</v>
      </c>
      <c r="K17" s="65" t="s">
        <v>303</v>
      </c>
      <c r="L17" s="65" t="s">
        <v>303</v>
      </c>
      <c r="M17" s="65" t="s">
        <v>303</v>
      </c>
      <c r="N17" s="2">
        <v>593051.30000000005</v>
      </c>
      <c r="O17" s="2">
        <v>600795.19999999995</v>
      </c>
    </row>
    <row r="18" spans="2:15" x14ac:dyDescent="0.25">
      <c r="B18" s="65">
        <v>60108</v>
      </c>
      <c r="C18" s="65" t="s">
        <v>360</v>
      </c>
      <c r="D18" s="2" t="s">
        <v>154</v>
      </c>
      <c r="E18" s="65" t="s">
        <v>41</v>
      </c>
      <c r="F18" s="65">
        <v>2011</v>
      </c>
      <c r="G18" s="65" t="s">
        <v>166</v>
      </c>
      <c r="H18" s="2">
        <v>9</v>
      </c>
      <c r="I18" s="173">
        <v>1</v>
      </c>
      <c r="J18" s="2">
        <v>9</v>
      </c>
      <c r="K18" s="65" t="s">
        <v>303</v>
      </c>
      <c r="L18" s="65" t="s">
        <v>303</v>
      </c>
      <c r="M18" s="65" t="s">
        <v>303</v>
      </c>
      <c r="N18" s="2">
        <v>593056.9</v>
      </c>
      <c r="O18" s="2">
        <v>600715.4</v>
      </c>
    </row>
    <row r="19" spans="2:15" x14ac:dyDescent="0.25">
      <c r="B19" s="65">
        <v>60109</v>
      </c>
      <c r="C19" s="65" t="s">
        <v>361</v>
      </c>
      <c r="D19" s="2" t="s">
        <v>154</v>
      </c>
      <c r="E19" s="65" t="s">
        <v>41</v>
      </c>
      <c r="F19" s="65">
        <v>2011</v>
      </c>
      <c r="G19" s="65" t="s">
        <v>166</v>
      </c>
      <c r="H19" s="2">
        <v>9</v>
      </c>
      <c r="I19" s="173">
        <v>1</v>
      </c>
      <c r="J19" s="2">
        <v>9</v>
      </c>
      <c r="K19" s="65" t="s">
        <v>303</v>
      </c>
      <c r="L19" s="65" t="s">
        <v>303</v>
      </c>
      <c r="M19" s="65" t="s">
        <v>303</v>
      </c>
      <c r="N19" s="2">
        <v>592781.80000000005</v>
      </c>
      <c r="O19" s="2">
        <v>600639.6</v>
      </c>
    </row>
    <row r="20" spans="2:15" ht="15.75" x14ac:dyDescent="0.25">
      <c r="B20" s="174"/>
      <c r="C20" s="174"/>
      <c r="D20" s="175"/>
      <c r="E20" s="174"/>
      <c r="F20" s="174"/>
      <c r="G20" s="174"/>
      <c r="H20" s="175"/>
      <c r="I20" s="176"/>
      <c r="J20" s="175"/>
      <c r="K20" s="174"/>
      <c r="L20" s="174"/>
      <c r="M20" s="174"/>
      <c r="N20" s="177"/>
      <c r="O20" s="177"/>
    </row>
    <row r="21" spans="2:15" x14ac:dyDescent="0.25">
      <c r="B21" s="2">
        <v>60111</v>
      </c>
      <c r="C21" s="2" t="s">
        <v>362</v>
      </c>
      <c r="D21" s="2" t="s">
        <v>152</v>
      </c>
      <c r="E21" s="65" t="s">
        <v>41</v>
      </c>
      <c r="F21" s="2">
        <v>2016</v>
      </c>
      <c r="G21" s="65" t="s">
        <v>166</v>
      </c>
      <c r="H21" s="2">
        <v>145</v>
      </c>
      <c r="I21" s="173">
        <v>6</v>
      </c>
      <c r="J21" s="2">
        <v>145</v>
      </c>
      <c r="K21" s="65" t="s">
        <v>303</v>
      </c>
      <c r="L21" s="2" t="s">
        <v>303</v>
      </c>
      <c r="M21" s="2" t="s">
        <v>303</v>
      </c>
      <c r="N21" s="2">
        <v>592958.19999999995</v>
      </c>
      <c r="O21" s="2">
        <v>600688</v>
      </c>
    </row>
    <row r="22" spans="2:15" x14ac:dyDescent="0.25">
      <c r="B22" s="2">
        <v>60112</v>
      </c>
      <c r="C22" s="2" t="s">
        <v>363</v>
      </c>
      <c r="D22" s="2" t="s">
        <v>152</v>
      </c>
      <c r="E22" s="65" t="s">
        <v>41</v>
      </c>
      <c r="F22" s="2">
        <v>2016</v>
      </c>
      <c r="G22" s="65" t="s">
        <v>166</v>
      </c>
      <c r="H22" s="2">
        <v>151</v>
      </c>
      <c r="I22" s="173">
        <v>151</v>
      </c>
      <c r="J22" s="2">
        <v>151</v>
      </c>
      <c r="K22" s="65" t="s">
        <v>303</v>
      </c>
      <c r="L22" s="2" t="s">
        <v>303</v>
      </c>
      <c r="M22" s="2" t="s">
        <v>303</v>
      </c>
      <c r="N22" s="2">
        <v>592830</v>
      </c>
      <c r="O22" s="2">
        <v>600702.5</v>
      </c>
    </row>
    <row r="23" spans="2:15" x14ac:dyDescent="0.25">
      <c r="B23" s="175"/>
      <c r="C23" s="175"/>
      <c r="D23" s="175"/>
      <c r="E23" s="174"/>
      <c r="F23" s="175"/>
      <c r="G23" s="174"/>
      <c r="H23" s="175"/>
      <c r="I23" s="176"/>
      <c r="J23" s="175"/>
      <c r="K23" s="175"/>
      <c r="L23" s="175"/>
      <c r="M23" s="175"/>
      <c r="N23" s="175"/>
      <c r="O23" s="175"/>
    </row>
    <row r="24" spans="2:15" x14ac:dyDescent="0.25">
      <c r="B24" s="2">
        <v>60481</v>
      </c>
      <c r="C24" s="2" t="s">
        <v>364</v>
      </c>
      <c r="D24" s="2" t="s">
        <v>147</v>
      </c>
      <c r="E24" s="65" t="s">
        <v>146</v>
      </c>
      <c r="F24" s="2">
        <v>2014</v>
      </c>
      <c r="G24" s="65" t="s">
        <v>166</v>
      </c>
      <c r="H24" s="2">
        <v>48</v>
      </c>
      <c r="I24" s="173">
        <v>6</v>
      </c>
      <c r="J24" s="2">
        <v>48</v>
      </c>
      <c r="K24" s="65" t="s">
        <v>303</v>
      </c>
      <c r="L24" s="2" t="s">
        <v>303</v>
      </c>
      <c r="M24" s="2" t="s">
        <v>303</v>
      </c>
      <c r="N24" s="2">
        <v>592930</v>
      </c>
      <c r="O24" s="2">
        <v>600710</v>
      </c>
    </row>
    <row r="25" spans="2:15" x14ac:dyDescent="0.25">
      <c r="B25" s="2">
        <v>60482</v>
      </c>
      <c r="C25" s="2" t="s">
        <v>365</v>
      </c>
      <c r="D25" s="2" t="s">
        <v>147</v>
      </c>
      <c r="E25" s="65" t="s">
        <v>146</v>
      </c>
      <c r="F25" s="2">
        <v>2014</v>
      </c>
      <c r="G25" s="65" t="s">
        <v>166</v>
      </c>
      <c r="H25" s="2">
        <v>52</v>
      </c>
      <c r="I25" s="173">
        <v>6</v>
      </c>
      <c r="J25" s="2">
        <v>52</v>
      </c>
      <c r="K25" s="65" t="s">
        <v>303</v>
      </c>
      <c r="L25" s="2" t="s">
        <v>303</v>
      </c>
      <c r="M25" s="2" t="s">
        <v>303</v>
      </c>
      <c r="N25" s="2">
        <v>592935</v>
      </c>
      <c r="O25" s="2">
        <v>600715</v>
      </c>
    </row>
    <row r="26" spans="2:15" x14ac:dyDescent="0.25">
      <c r="B26" s="2">
        <v>60483</v>
      </c>
      <c r="C26" s="2" t="s">
        <v>366</v>
      </c>
      <c r="D26" s="2" t="s">
        <v>147</v>
      </c>
      <c r="E26" s="65" t="s">
        <v>146</v>
      </c>
      <c r="F26" s="2">
        <v>2014</v>
      </c>
      <c r="G26" s="65" t="s">
        <v>166</v>
      </c>
      <c r="H26" s="2">
        <v>97</v>
      </c>
      <c r="I26" s="173">
        <v>7</v>
      </c>
      <c r="J26" s="2">
        <v>97</v>
      </c>
      <c r="K26" s="65" t="s">
        <v>303</v>
      </c>
      <c r="L26" s="2" t="s">
        <v>303</v>
      </c>
      <c r="M26" s="2" t="s">
        <v>303</v>
      </c>
      <c r="N26" s="2">
        <v>592932.9</v>
      </c>
      <c r="O26" s="2">
        <v>600625.30000000005</v>
      </c>
    </row>
    <row r="27" spans="2:15" x14ac:dyDescent="0.25">
      <c r="B27" s="2">
        <v>60484</v>
      </c>
      <c r="C27" s="2" t="s">
        <v>367</v>
      </c>
      <c r="D27" s="2" t="s">
        <v>147</v>
      </c>
      <c r="E27" s="65" t="s">
        <v>146</v>
      </c>
      <c r="F27" s="2">
        <v>2014</v>
      </c>
      <c r="G27" s="65" t="s">
        <v>166</v>
      </c>
      <c r="H27" s="2">
        <v>73</v>
      </c>
      <c r="I27" s="173">
        <v>5.5</v>
      </c>
      <c r="J27" s="2">
        <v>73</v>
      </c>
      <c r="K27" s="65" t="s">
        <v>303</v>
      </c>
      <c r="L27" s="2" t="s">
        <v>303</v>
      </c>
      <c r="M27" s="2" t="s">
        <v>303</v>
      </c>
      <c r="N27" s="2">
        <v>593163.9</v>
      </c>
      <c r="O27" s="2">
        <v>599665.69999999995</v>
      </c>
    </row>
    <row r="28" spans="2:15" x14ac:dyDescent="0.25">
      <c r="B28" s="2">
        <v>60485</v>
      </c>
      <c r="C28" s="2" t="s">
        <v>368</v>
      </c>
      <c r="D28" s="2" t="s">
        <v>147</v>
      </c>
      <c r="E28" s="65" t="s">
        <v>146</v>
      </c>
      <c r="F28" s="2">
        <v>2014</v>
      </c>
      <c r="G28" s="65" t="s">
        <v>166</v>
      </c>
      <c r="H28" s="2">
        <v>48</v>
      </c>
      <c r="I28" s="173">
        <v>12</v>
      </c>
      <c r="J28" s="2">
        <v>48</v>
      </c>
      <c r="K28" s="65" t="s">
        <v>303</v>
      </c>
      <c r="L28" s="2" t="s">
        <v>303</v>
      </c>
      <c r="M28" s="2" t="s">
        <v>303</v>
      </c>
      <c r="N28" s="2">
        <v>592989.1</v>
      </c>
      <c r="O28" s="2">
        <v>600672.30000000005</v>
      </c>
    </row>
    <row r="29" spans="2:15" x14ac:dyDescent="0.25">
      <c r="B29" s="2">
        <v>60486</v>
      </c>
      <c r="C29" s="2" t="s">
        <v>369</v>
      </c>
      <c r="D29" s="2" t="s">
        <v>147</v>
      </c>
      <c r="E29" s="65" t="s">
        <v>146</v>
      </c>
      <c r="F29" s="2">
        <v>2016</v>
      </c>
      <c r="G29" s="65" t="s">
        <v>166</v>
      </c>
      <c r="H29" s="2">
        <v>72</v>
      </c>
      <c r="I29" s="173">
        <v>6</v>
      </c>
      <c r="J29" s="2">
        <v>72</v>
      </c>
      <c r="K29" s="65" t="s">
        <v>303</v>
      </c>
      <c r="L29" s="2" t="s">
        <v>303</v>
      </c>
      <c r="M29" s="2" t="s">
        <v>303</v>
      </c>
      <c r="N29" s="2">
        <v>592967.69999999995</v>
      </c>
      <c r="O29" s="2">
        <v>600677.19999999995</v>
      </c>
    </row>
    <row r="30" spans="2:15" x14ac:dyDescent="0.25">
      <c r="B30" s="2">
        <v>60487</v>
      </c>
      <c r="C30" s="2" t="s">
        <v>370</v>
      </c>
      <c r="D30" s="2" t="s">
        <v>147</v>
      </c>
      <c r="E30" s="65" t="s">
        <v>146</v>
      </c>
      <c r="F30" s="2">
        <v>2016</v>
      </c>
      <c r="G30" s="65" t="s">
        <v>166</v>
      </c>
      <c r="H30" s="2">
        <v>72</v>
      </c>
      <c r="I30" s="173">
        <v>6</v>
      </c>
      <c r="J30" s="2">
        <v>72</v>
      </c>
      <c r="K30" s="65" t="s">
        <v>303</v>
      </c>
      <c r="L30" s="2" t="s">
        <v>303</v>
      </c>
      <c r="M30" s="2" t="s">
        <v>303</v>
      </c>
      <c r="N30" s="2">
        <v>592917.19999999995</v>
      </c>
      <c r="O30" s="2">
        <v>600787.1</v>
      </c>
    </row>
    <row r="31" spans="2:15" x14ac:dyDescent="0.25">
      <c r="B31" s="175"/>
      <c r="C31" s="175"/>
      <c r="D31" s="175"/>
      <c r="E31" s="174"/>
      <c r="F31" s="175"/>
      <c r="G31" s="174"/>
      <c r="H31" s="175"/>
      <c r="I31" s="176"/>
      <c r="J31" s="175"/>
      <c r="K31" s="175"/>
      <c r="L31" s="175"/>
      <c r="M31" s="175"/>
      <c r="N31" s="175"/>
      <c r="O31" s="175"/>
    </row>
    <row r="32" spans="2:15" x14ac:dyDescent="0.25">
      <c r="B32" s="2">
        <v>60361</v>
      </c>
      <c r="C32" s="2" t="s">
        <v>371</v>
      </c>
      <c r="D32" s="2" t="s">
        <v>149</v>
      </c>
      <c r="E32" s="65" t="s">
        <v>41</v>
      </c>
      <c r="F32" s="2">
        <v>1999</v>
      </c>
      <c r="G32" s="65" t="s">
        <v>166</v>
      </c>
      <c r="H32" s="2">
        <v>133.4</v>
      </c>
      <c r="I32" s="173">
        <v>3</v>
      </c>
      <c r="J32" s="2">
        <v>133.4</v>
      </c>
      <c r="K32" s="65" t="s">
        <v>303</v>
      </c>
      <c r="L32" s="65" t="s">
        <v>303</v>
      </c>
      <c r="M32" s="2" t="s">
        <v>303</v>
      </c>
      <c r="N32" s="2">
        <v>592725</v>
      </c>
      <c r="O32" s="2">
        <v>601614</v>
      </c>
    </row>
    <row r="33" spans="2:15" x14ac:dyDescent="0.25">
      <c r="B33" s="2">
        <v>60362</v>
      </c>
      <c r="C33" s="2" t="s">
        <v>372</v>
      </c>
      <c r="D33" s="2" t="s">
        <v>149</v>
      </c>
      <c r="E33" s="65" t="s">
        <v>41</v>
      </c>
      <c r="F33" s="2">
        <v>1999</v>
      </c>
      <c r="G33" s="65" t="s">
        <v>166</v>
      </c>
      <c r="H33" s="2">
        <v>102</v>
      </c>
      <c r="I33" s="173">
        <v>6</v>
      </c>
      <c r="J33" s="2">
        <v>102</v>
      </c>
      <c r="K33" s="65" t="s">
        <v>303</v>
      </c>
      <c r="L33" s="65" t="s">
        <v>303</v>
      </c>
      <c r="M33" s="2" t="s">
        <v>303</v>
      </c>
      <c r="N33" s="2">
        <v>591780</v>
      </c>
      <c r="O33" s="2">
        <v>597271</v>
      </c>
    </row>
    <row r="34" spans="2:15" x14ac:dyDescent="0.25">
      <c r="B34" s="2">
        <v>60363</v>
      </c>
      <c r="C34" s="2" t="s">
        <v>373</v>
      </c>
      <c r="D34" s="2" t="s">
        <v>149</v>
      </c>
      <c r="E34" s="65" t="s">
        <v>41</v>
      </c>
      <c r="F34" s="2">
        <v>1999</v>
      </c>
      <c r="G34" s="65" t="s">
        <v>166</v>
      </c>
      <c r="H34" s="2">
        <v>201</v>
      </c>
      <c r="I34" s="173">
        <v>3</v>
      </c>
      <c r="J34" s="2">
        <v>201</v>
      </c>
      <c r="K34" s="65" t="s">
        <v>303</v>
      </c>
      <c r="L34" s="65" t="s">
        <v>303</v>
      </c>
      <c r="M34" s="2" t="s">
        <v>303</v>
      </c>
      <c r="N34" s="2">
        <v>592666</v>
      </c>
      <c r="O34" s="2">
        <v>600791</v>
      </c>
    </row>
    <row r="35" spans="2:15" x14ac:dyDescent="0.25">
      <c r="B35" s="2">
        <v>60364</v>
      </c>
      <c r="C35" s="2" t="s">
        <v>374</v>
      </c>
      <c r="D35" s="2" t="s">
        <v>144</v>
      </c>
      <c r="E35" s="65" t="s">
        <v>41</v>
      </c>
      <c r="F35" s="2">
        <v>2000</v>
      </c>
      <c r="G35" s="65" t="s">
        <v>166</v>
      </c>
      <c r="H35" s="2">
        <v>151</v>
      </c>
      <c r="I35" s="173">
        <v>100</v>
      </c>
      <c r="J35" s="2">
        <v>151</v>
      </c>
      <c r="K35" s="65" t="s">
        <v>303</v>
      </c>
      <c r="L35" s="65" t="s">
        <v>303</v>
      </c>
      <c r="M35" s="2" t="s">
        <v>303</v>
      </c>
      <c r="N35" s="2">
        <v>592726.30000000005</v>
      </c>
      <c r="O35" s="2">
        <v>601617.4</v>
      </c>
    </row>
    <row r="36" spans="2:15" x14ac:dyDescent="0.25">
      <c r="B36" s="2">
        <v>60365</v>
      </c>
      <c r="C36" s="2" t="s">
        <v>375</v>
      </c>
      <c r="D36" s="2" t="s">
        <v>144</v>
      </c>
      <c r="E36" s="65" t="s">
        <v>41</v>
      </c>
      <c r="F36" s="2">
        <v>2003</v>
      </c>
      <c r="G36" s="65" t="s">
        <v>166</v>
      </c>
      <c r="H36" s="2">
        <v>150</v>
      </c>
      <c r="I36" s="173">
        <v>97.4</v>
      </c>
      <c r="J36" s="2">
        <v>150</v>
      </c>
      <c r="K36" s="65" t="s">
        <v>303</v>
      </c>
      <c r="L36" s="65" t="s">
        <v>303</v>
      </c>
      <c r="M36" s="2" t="s">
        <v>303</v>
      </c>
      <c r="N36" s="2">
        <v>592706</v>
      </c>
      <c r="O36" s="2">
        <v>601623.1</v>
      </c>
    </row>
    <row r="37" spans="2:15" x14ac:dyDescent="0.25">
      <c r="B37" s="2">
        <v>60366</v>
      </c>
      <c r="C37" s="2" t="s">
        <v>376</v>
      </c>
      <c r="D37" s="2" t="s">
        <v>155</v>
      </c>
      <c r="E37" s="65" t="s">
        <v>159</v>
      </c>
      <c r="F37" s="2">
        <v>2003</v>
      </c>
      <c r="G37" s="65" t="s">
        <v>166</v>
      </c>
      <c r="H37" s="2">
        <v>72.900000000000006</v>
      </c>
      <c r="I37" s="173">
        <v>72.900000000000006</v>
      </c>
      <c r="J37" s="2">
        <v>73</v>
      </c>
      <c r="K37" s="65" t="s">
        <v>303</v>
      </c>
      <c r="L37" s="65" t="s">
        <v>303</v>
      </c>
      <c r="M37" s="2" t="s">
        <v>303</v>
      </c>
      <c r="N37" s="2">
        <v>592725</v>
      </c>
      <c r="O37" s="2">
        <v>601614</v>
      </c>
    </row>
    <row r="38" spans="2:15" x14ac:dyDescent="0.25">
      <c r="B38" s="2">
        <v>60367</v>
      </c>
      <c r="C38" s="2" t="s">
        <v>377</v>
      </c>
      <c r="D38" s="2" t="s">
        <v>145</v>
      </c>
      <c r="E38" s="65" t="s">
        <v>41</v>
      </c>
      <c r="F38" s="2">
        <v>2007</v>
      </c>
      <c r="G38" s="65" t="s">
        <v>166</v>
      </c>
      <c r="H38" s="2">
        <v>459</v>
      </c>
      <c r="I38" s="173">
        <v>150</v>
      </c>
      <c r="J38" s="2">
        <v>459</v>
      </c>
      <c r="K38" s="65" t="s">
        <v>303</v>
      </c>
      <c r="L38" s="65" t="s">
        <v>303</v>
      </c>
      <c r="M38" s="2" t="s">
        <v>303</v>
      </c>
      <c r="N38" s="2">
        <v>590666.19999999995</v>
      </c>
      <c r="O38" s="2">
        <v>601259.19999999995</v>
      </c>
    </row>
    <row r="39" spans="2:15" x14ac:dyDescent="0.25">
      <c r="B39" s="162">
        <v>60368</v>
      </c>
      <c r="C39" s="162" t="s">
        <v>378</v>
      </c>
      <c r="D39" s="162" t="s">
        <v>145</v>
      </c>
      <c r="E39" s="161" t="s">
        <v>41</v>
      </c>
      <c r="F39" s="162">
        <v>2007</v>
      </c>
      <c r="G39" s="161" t="s">
        <v>166</v>
      </c>
      <c r="H39" s="162">
        <v>72</v>
      </c>
      <c r="I39" s="178">
        <v>40</v>
      </c>
      <c r="J39" s="162">
        <v>72</v>
      </c>
      <c r="K39" s="65" t="s">
        <v>303</v>
      </c>
      <c r="L39" s="65" t="s">
        <v>303</v>
      </c>
      <c r="M39" s="162" t="s">
        <v>303</v>
      </c>
      <c r="N39" s="162">
        <v>591519.1</v>
      </c>
      <c r="O39" s="162">
        <v>608366.4</v>
      </c>
    </row>
    <row r="40" spans="2:15" x14ac:dyDescent="0.25">
      <c r="B40" s="2">
        <v>60369</v>
      </c>
      <c r="C40" s="2" t="s">
        <v>379</v>
      </c>
      <c r="D40" s="2" t="s">
        <v>144</v>
      </c>
      <c r="E40" s="65" t="s">
        <v>41</v>
      </c>
      <c r="F40" s="2">
        <v>2008</v>
      </c>
      <c r="G40" s="65" t="s">
        <v>166</v>
      </c>
      <c r="H40" s="2">
        <v>110</v>
      </c>
      <c r="I40" s="2">
        <v>47</v>
      </c>
      <c r="J40" s="2">
        <v>110</v>
      </c>
      <c r="K40" s="65" t="s">
        <v>303</v>
      </c>
      <c r="L40" s="65" t="s">
        <v>303</v>
      </c>
      <c r="M40" s="2" t="s">
        <v>303</v>
      </c>
      <c r="N40" s="2">
        <v>590436</v>
      </c>
      <c r="O40" s="2">
        <v>602733</v>
      </c>
    </row>
    <row r="41" spans="2:15" x14ac:dyDescent="0.25">
      <c r="B41" s="2">
        <v>60370</v>
      </c>
      <c r="C41" s="2" t="s">
        <v>380</v>
      </c>
      <c r="D41" s="2" t="s">
        <v>149</v>
      </c>
      <c r="E41" s="65" t="s">
        <v>159</v>
      </c>
      <c r="F41" s="2">
        <v>2011</v>
      </c>
      <c r="G41" s="65" t="s">
        <v>166</v>
      </c>
      <c r="H41" s="2">
        <v>60</v>
      </c>
      <c r="I41" s="2">
        <v>6.5</v>
      </c>
      <c r="J41" s="2">
        <v>60</v>
      </c>
      <c r="K41" s="65" t="s">
        <v>303</v>
      </c>
      <c r="L41" s="65" t="s">
        <v>303</v>
      </c>
      <c r="M41" s="2" t="s">
        <v>303</v>
      </c>
      <c r="N41" s="2">
        <v>589981.69999999995</v>
      </c>
      <c r="O41" s="2">
        <v>598146</v>
      </c>
    </row>
    <row r="42" spans="2:15" x14ac:dyDescent="0.25">
      <c r="B42" s="2">
        <v>60371</v>
      </c>
      <c r="C42" s="2" t="s">
        <v>381</v>
      </c>
      <c r="D42" s="2" t="s">
        <v>144</v>
      </c>
      <c r="E42" s="65" t="s">
        <v>41</v>
      </c>
      <c r="F42" s="2">
        <v>2011</v>
      </c>
      <c r="G42" s="65" t="s">
        <v>166</v>
      </c>
      <c r="H42" s="2">
        <v>124</v>
      </c>
      <c r="I42" s="2">
        <v>6.5</v>
      </c>
      <c r="J42" s="2">
        <v>124</v>
      </c>
      <c r="K42" s="65" t="s">
        <v>303</v>
      </c>
      <c r="L42" s="65" t="s">
        <v>303</v>
      </c>
      <c r="M42" s="2" t="s">
        <v>303</v>
      </c>
      <c r="N42" s="2">
        <v>589984.6</v>
      </c>
      <c r="O42" s="2">
        <v>598152</v>
      </c>
    </row>
    <row r="43" spans="2:15" x14ac:dyDescent="0.25">
      <c r="B43" s="2">
        <v>60372</v>
      </c>
      <c r="C43" s="2" t="s">
        <v>382</v>
      </c>
      <c r="D43" s="2" t="s">
        <v>144</v>
      </c>
      <c r="E43" s="65" t="s">
        <v>159</v>
      </c>
      <c r="F43" s="2">
        <v>2011</v>
      </c>
      <c r="G43" s="65" t="s">
        <v>166</v>
      </c>
      <c r="H43" s="2">
        <v>90</v>
      </c>
      <c r="I43" s="2">
        <v>9</v>
      </c>
      <c r="J43" s="2">
        <v>90</v>
      </c>
      <c r="K43" s="65" t="s">
        <v>303</v>
      </c>
      <c r="L43" s="65" t="s">
        <v>303</v>
      </c>
      <c r="M43" s="2" t="s">
        <v>303</v>
      </c>
      <c r="N43" s="2">
        <v>595016.5</v>
      </c>
      <c r="O43" s="2">
        <v>608951.4</v>
      </c>
    </row>
    <row r="44" spans="2:15" x14ac:dyDescent="0.25">
      <c r="B44" s="2">
        <v>60373</v>
      </c>
      <c r="C44" s="2" t="s">
        <v>383</v>
      </c>
      <c r="D44" s="2" t="s">
        <v>145</v>
      </c>
      <c r="E44" s="65" t="s">
        <v>41</v>
      </c>
      <c r="F44" s="2">
        <v>2014</v>
      </c>
      <c r="G44" s="65" t="s">
        <v>166</v>
      </c>
      <c r="H44" s="2">
        <v>450</v>
      </c>
      <c r="I44" s="2">
        <v>148.44999999999999</v>
      </c>
      <c r="J44" s="2">
        <v>450</v>
      </c>
      <c r="K44" s="65" t="s">
        <v>303</v>
      </c>
      <c r="L44" s="65" t="s">
        <v>303</v>
      </c>
      <c r="M44" s="2" t="s">
        <v>303</v>
      </c>
      <c r="N44" s="2">
        <v>592403.5</v>
      </c>
      <c r="O44" s="2">
        <v>600144</v>
      </c>
    </row>
    <row r="45" spans="2:15" x14ac:dyDescent="0.25">
      <c r="B45" s="2">
        <v>60374</v>
      </c>
      <c r="C45" s="2" t="s">
        <v>384</v>
      </c>
      <c r="D45" s="2" t="s">
        <v>145</v>
      </c>
      <c r="E45" s="65" t="s">
        <v>159</v>
      </c>
      <c r="F45" s="2">
        <v>2014</v>
      </c>
      <c r="G45" s="65" t="s">
        <v>166</v>
      </c>
      <c r="H45" s="2">
        <v>102</v>
      </c>
      <c r="I45" s="2">
        <v>10.7</v>
      </c>
      <c r="J45" s="2">
        <v>102</v>
      </c>
      <c r="K45" s="65" t="s">
        <v>303</v>
      </c>
      <c r="L45" s="65" t="s">
        <v>303</v>
      </c>
      <c r="M45" s="2" t="s">
        <v>303</v>
      </c>
      <c r="N45" s="2">
        <v>592744</v>
      </c>
      <c r="O45" s="2">
        <v>600529.69999999995</v>
      </c>
    </row>
    <row r="46" spans="2:15" x14ac:dyDescent="0.25">
      <c r="B46" s="2">
        <v>60375</v>
      </c>
      <c r="C46" s="2" t="s">
        <v>385</v>
      </c>
      <c r="D46" s="2" t="s">
        <v>145</v>
      </c>
      <c r="E46" s="65" t="s">
        <v>41</v>
      </c>
      <c r="F46" s="2">
        <v>2014</v>
      </c>
      <c r="G46" s="65" t="s">
        <v>166</v>
      </c>
      <c r="H46" s="2">
        <v>406</v>
      </c>
      <c r="I46" s="2">
        <v>145.75</v>
      </c>
      <c r="J46" s="2">
        <v>406</v>
      </c>
      <c r="K46" s="65" t="s">
        <v>303</v>
      </c>
      <c r="L46" s="65" t="s">
        <v>303</v>
      </c>
      <c r="M46" s="2" t="s">
        <v>303</v>
      </c>
      <c r="N46" s="2">
        <v>592741.6</v>
      </c>
      <c r="O46" s="2">
        <v>600535</v>
      </c>
    </row>
    <row r="47" spans="2:15" x14ac:dyDescent="0.25">
      <c r="B47" s="2">
        <v>60376</v>
      </c>
      <c r="C47" s="2" t="s">
        <v>386</v>
      </c>
      <c r="D47" s="2" t="s">
        <v>145</v>
      </c>
      <c r="E47" s="65" t="s">
        <v>41</v>
      </c>
      <c r="F47" s="2">
        <v>2014</v>
      </c>
      <c r="G47" s="65" t="s">
        <v>166</v>
      </c>
      <c r="H47" s="2">
        <v>102</v>
      </c>
      <c r="I47" s="2">
        <v>12</v>
      </c>
      <c r="J47" s="2">
        <v>102</v>
      </c>
      <c r="K47" s="65" t="s">
        <v>303</v>
      </c>
      <c r="L47" s="65" t="s">
        <v>303</v>
      </c>
      <c r="M47" s="2" t="s">
        <v>303</v>
      </c>
      <c r="N47" s="2">
        <v>595013</v>
      </c>
      <c r="O47" s="2">
        <v>608948</v>
      </c>
    </row>
    <row r="48" spans="2:15" x14ac:dyDescent="0.25">
      <c r="B48" s="2">
        <v>60377</v>
      </c>
      <c r="C48" s="2" t="s">
        <v>387</v>
      </c>
      <c r="D48" s="2" t="s">
        <v>145</v>
      </c>
      <c r="E48" s="65" t="s">
        <v>41</v>
      </c>
      <c r="F48" s="2">
        <v>2014</v>
      </c>
      <c r="G48" s="65" t="s">
        <v>166</v>
      </c>
      <c r="H48" s="2">
        <v>90</v>
      </c>
      <c r="I48" s="2">
        <v>78</v>
      </c>
      <c r="J48" s="2">
        <v>90</v>
      </c>
      <c r="K48" s="65" t="s">
        <v>303</v>
      </c>
      <c r="L48" s="65" t="s">
        <v>303</v>
      </c>
      <c r="M48" s="2" t="s">
        <v>303</v>
      </c>
      <c r="N48" s="2">
        <v>589986</v>
      </c>
      <c r="O48" s="2">
        <v>598150</v>
      </c>
    </row>
    <row r="49" spans="2:15" x14ac:dyDescent="0.25">
      <c r="B49" s="175"/>
      <c r="C49" s="175"/>
      <c r="D49" s="175"/>
      <c r="E49" s="174"/>
      <c r="F49" s="175"/>
      <c r="G49" s="174"/>
      <c r="H49" s="175"/>
      <c r="I49" s="175"/>
      <c r="J49" s="175"/>
      <c r="K49" s="175"/>
      <c r="L49" s="175"/>
      <c r="M49" s="175"/>
      <c r="N49" s="175"/>
      <c r="O49" s="175"/>
    </row>
    <row r="50" spans="2:15" x14ac:dyDescent="0.25">
      <c r="B50" s="2">
        <v>60421</v>
      </c>
      <c r="C50" s="2" t="s">
        <v>388</v>
      </c>
      <c r="D50" s="2" t="s">
        <v>155</v>
      </c>
      <c r="E50" s="65" t="s">
        <v>159</v>
      </c>
      <c r="F50" s="2">
        <v>2014</v>
      </c>
      <c r="G50" s="65" t="s">
        <v>166</v>
      </c>
      <c r="H50" s="2">
        <v>168</v>
      </c>
      <c r="I50" s="2">
        <v>12</v>
      </c>
      <c r="J50" s="2">
        <v>168</v>
      </c>
      <c r="K50" s="65" t="s">
        <v>303</v>
      </c>
      <c r="L50" s="2" t="s">
        <v>303</v>
      </c>
      <c r="M50" s="2" t="s">
        <v>303</v>
      </c>
      <c r="N50" s="2">
        <v>592671.4</v>
      </c>
      <c r="O50" s="2">
        <v>600799</v>
      </c>
    </row>
    <row r="51" spans="2:15" x14ac:dyDescent="0.25">
      <c r="B51" s="175"/>
      <c r="C51" s="175"/>
      <c r="D51" s="175"/>
      <c r="E51" s="174"/>
      <c r="F51" s="175"/>
      <c r="G51" s="174"/>
      <c r="H51" s="175"/>
      <c r="I51" s="175"/>
      <c r="J51" s="175"/>
      <c r="K51" s="175"/>
      <c r="L51" s="175"/>
      <c r="M51" s="175"/>
      <c r="N51" s="175"/>
      <c r="O51" s="175"/>
    </row>
    <row r="52" spans="2:15" x14ac:dyDescent="0.25">
      <c r="B52" s="2">
        <v>60401</v>
      </c>
      <c r="C52" s="2" t="s">
        <v>389</v>
      </c>
      <c r="D52" s="2" t="s">
        <v>142</v>
      </c>
      <c r="E52" s="65" t="s">
        <v>157</v>
      </c>
      <c r="F52" s="2">
        <v>2002</v>
      </c>
      <c r="G52" s="65" t="s">
        <v>166</v>
      </c>
      <c r="H52" s="2">
        <v>1953.2</v>
      </c>
      <c r="I52" s="2">
        <v>1924.2</v>
      </c>
      <c r="J52" s="2">
        <f>H52</f>
        <v>1953.2</v>
      </c>
      <c r="K52" s="65" t="s">
        <v>303</v>
      </c>
      <c r="L52" s="65" t="s">
        <v>303</v>
      </c>
      <c r="M52" s="2" t="s">
        <v>303</v>
      </c>
      <c r="N52" s="2">
        <v>592990.4</v>
      </c>
      <c r="O52" s="2">
        <v>599033</v>
      </c>
    </row>
    <row r="53" spans="2:15" x14ac:dyDescent="0.25">
      <c r="B53" s="2">
        <v>60402</v>
      </c>
      <c r="C53" s="2" t="s">
        <v>390</v>
      </c>
      <c r="D53" s="2" t="s">
        <v>142</v>
      </c>
      <c r="E53" s="65" t="s">
        <v>157</v>
      </c>
      <c r="F53" s="2">
        <v>2003</v>
      </c>
      <c r="G53" s="65" t="s">
        <v>166</v>
      </c>
      <c r="H53" s="2">
        <v>1723</v>
      </c>
      <c r="I53" s="2">
        <v>1704.9</v>
      </c>
      <c r="J53" s="2">
        <f t="shared" ref="J53:J54" si="0">H53</f>
        <v>1723</v>
      </c>
      <c r="K53" s="65" t="s">
        <v>303</v>
      </c>
      <c r="L53" s="65" t="s">
        <v>303</v>
      </c>
      <c r="M53" s="2" t="s">
        <v>303</v>
      </c>
      <c r="N53" s="2">
        <v>592165</v>
      </c>
      <c r="O53" s="2">
        <v>598975.19999999995</v>
      </c>
    </row>
    <row r="54" spans="2:15" x14ac:dyDescent="0.25">
      <c r="B54" s="2">
        <v>60403</v>
      </c>
      <c r="C54" s="2" t="s">
        <v>391</v>
      </c>
      <c r="D54" s="2" t="s">
        <v>142</v>
      </c>
      <c r="E54" s="65" t="s">
        <v>157</v>
      </c>
      <c r="F54" s="2">
        <v>2006</v>
      </c>
      <c r="G54" s="65" t="s">
        <v>166</v>
      </c>
      <c r="H54" s="2">
        <v>2659</v>
      </c>
      <c r="I54" s="2">
        <v>2638.9</v>
      </c>
      <c r="J54" s="2">
        <f t="shared" si="0"/>
        <v>2659</v>
      </c>
      <c r="K54" s="65" t="s">
        <v>303</v>
      </c>
      <c r="L54" s="65" t="s">
        <v>303</v>
      </c>
      <c r="M54" s="2" t="s">
        <v>303</v>
      </c>
      <c r="N54" s="2">
        <v>594146.5</v>
      </c>
      <c r="O54" s="2">
        <v>599541.80000000005</v>
      </c>
    </row>
    <row r="55" spans="2:15" x14ac:dyDescent="0.25">
      <c r="B55" s="2">
        <v>60404</v>
      </c>
      <c r="C55" s="2" t="s">
        <v>392</v>
      </c>
      <c r="D55" s="2" t="s">
        <v>142</v>
      </c>
      <c r="E55" s="65" t="s">
        <v>157</v>
      </c>
      <c r="F55" s="2">
        <v>2007</v>
      </c>
      <c r="G55" s="65" t="s">
        <v>167</v>
      </c>
      <c r="H55" s="2">
        <v>1401.5</v>
      </c>
      <c r="I55" s="2">
        <v>2240</v>
      </c>
      <c r="J55" s="2">
        <v>2240</v>
      </c>
      <c r="K55" s="65" t="s">
        <v>303</v>
      </c>
      <c r="L55" s="65" t="s">
        <v>303</v>
      </c>
      <c r="M55" s="2" t="s">
        <v>303</v>
      </c>
      <c r="N55" s="2">
        <v>593014</v>
      </c>
      <c r="O55" s="2">
        <v>599041.80000000005</v>
      </c>
    </row>
    <row r="56" spans="2:15" x14ac:dyDescent="0.25">
      <c r="B56" s="2">
        <v>60405</v>
      </c>
      <c r="C56" s="2" t="s">
        <v>393</v>
      </c>
      <c r="D56" s="2" t="s">
        <v>142</v>
      </c>
      <c r="E56" s="65" t="s">
        <v>157</v>
      </c>
      <c r="F56" s="2">
        <v>2006</v>
      </c>
      <c r="G56" s="65" t="s">
        <v>167</v>
      </c>
      <c r="H56" s="2">
        <v>1401.5</v>
      </c>
      <c r="I56" s="2">
        <v>1898.7</v>
      </c>
      <c r="J56" s="2">
        <v>2499</v>
      </c>
      <c r="K56" s="65" t="s">
        <v>303</v>
      </c>
      <c r="L56" s="65" t="s">
        <v>303</v>
      </c>
      <c r="M56" s="2" t="s">
        <v>303</v>
      </c>
      <c r="N56" s="2">
        <v>593014.4</v>
      </c>
      <c r="O56" s="2">
        <v>599053.5</v>
      </c>
    </row>
    <row r="57" spans="2:15" x14ac:dyDescent="0.25">
      <c r="B57" s="2">
        <v>60406</v>
      </c>
      <c r="C57" s="2" t="s">
        <v>394</v>
      </c>
      <c r="D57" s="2" t="s">
        <v>142</v>
      </c>
      <c r="E57" s="65" t="s">
        <v>157</v>
      </c>
      <c r="F57" s="2">
        <v>2008</v>
      </c>
      <c r="G57" s="65" t="s">
        <v>167</v>
      </c>
      <c r="H57" s="2"/>
      <c r="I57" s="2">
        <v>2780.7</v>
      </c>
      <c r="J57" s="2">
        <v>2798.9</v>
      </c>
      <c r="K57" s="65" t="s">
        <v>303</v>
      </c>
      <c r="L57" s="65" t="s">
        <v>303</v>
      </c>
      <c r="M57" s="2" t="s">
        <v>303</v>
      </c>
      <c r="N57" s="2">
        <v>594134.5</v>
      </c>
      <c r="O57" s="2">
        <v>599530.69999999995</v>
      </c>
    </row>
    <row r="58" spans="2:15" x14ac:dyDescent="0.25">
      <c r="B58" s="2">
        <v>60407</v>
      </c>
      <c r="C58" s="2" t="s">
        <v>395</v>
      </c>
      <c r="D58" s="2" t="s">
        <v>142</v>
      </c>
      <c r="E58" s="65" t="s">
        <v>157</v>
      </c>
      <c r="F58" s="2">
        <v>2011</v>
      </c>
      <c r="G58" s="65" t="s">
        <v>167</v>
      </c>
      <c r="H58" s="2">
        <v>1145</v>
      </c>
      <c r="I58" s="2">
        <v>2500</v>
      </c>
      <c r="J58" s="2">
        <v>2508</v>
      </c>
      <c r="K58" s="65" t="s">
        <v>303</v>
      </c>
      <c r="L58" s="65" t="s">
        <v>303</v>
      </c>
      <c r="M58" s="2" t="s">
        <v>303</v>
      </c>
      <c r="N58" s="2">
        <v>594154.5</v>
      </c>
      <c r="O58" s="2">
        <v>599552.19999999995</v>
      </c>
    </row>
    <row r="59" spans="2:15" x14ac:dyDescent="0.25">
      <c r="B59" s="2">
        <v>60408</v>
      </c>
      <c r="C59" s="2" t="s">
        <v>396</v>
      </c>
      <c r="D59" s="2" t="s">
        <v>142</v>
      </c>
      <c r="E59" s="65" t="s">
        <v>157</v>
      </c>
      <c r="F59" s="2">
        <v>2011</v>
      </c>
      <c r="G59" s="65" t="s">
        <v>167</v>
      </c>
      <c r="H59" s="2">
        <v>2248</v>
      </c>
      <c r="I59" s="2">
        <v>2500</v>
      </c>
      <c r="J59" s="2">
        <v>2503</v>
      </c>
      <c r="K59" s="65" t="s">
        <v>303</v>
      </c>
      <c r="L59" s="65" t="s">
        <v>303</v>
      </c>
      <c r="M59" s="2" t="s">
        <v>303</v>
      </c>
      <c r="N59" s="2">
        <v>590991.5</v>
      </c>
      <c r="O59" s="2">
        <v>599447</v>
      </c>
    </row>
    <row r="60" spans="2:15" x14ac:dyDescent="0.25">
      <c r="B60" s="2">
        <v>60409</v>
      </c>
      <c r="C60" s="2" t="s">
        <v>397</v>
      </c>
      <c r="D60" s="2" t="s">
        <v>142</v>
      </c>
      <c r="E60" s="65" t="s">
        <v>157</v>
      </c>
      <c r="F60" s="2">
        <v>2012</v>
      </c>
      <c r="G60" s="65" t="s">
        <v>167</v>
      </c>
      <c r="H60" s="2">
        <v>1666</v>
      </c>
      <c r="I60" s="2">
        <v>2194</v>
      </c>
      <c r="J60" s="2">
        <v>2194</v>
      </c>
      <c r="K60" s="65" t="s">
        <v>303</v>
      </c>
      <c r="L60" s="65" t="s">
        <v>303</v>
      </c>
      <c r="M60" s="2" t="s">
        <v>303</v>
      </c>
      <c r="N60" s="2">
        <v>593423.80000000005</v>
      </c>
      <c r="O60" s="2">
        <v>599593.19999999995</v>
      </c>
    </row>
    <row r="61" spans="2:15" x14ac:dyDescent="0.25">
      <c r="B61" s="2">
        <v>60410</v>
      </c>
      <c r="C61" s="2" t="s">
        <v>398</v>
      </c>
      <c r="D61" s="2" t="s">
        <v>142</v>
      </c>
      <c r="E61" s="65" t="s">
        <v>157</v>
      </c>
      <c r="F61" s="2">
        <v>2016</v>
      </c>
      <c r="G61" s="65" t="s">
        <v>167</v>
      </c>
      <c r="H61" s="2">
        <v>193</v>
      </c>
      <c r="I61" s="2">
        <v>106.9</v>
      </c>
      <c r="J61" s="2">
        <v>193</v>
      </c>
      <c r="K61" s="65" t="s">
        <v>303</v>
      </c>
      <c r="L61" s="65" t="s">
        <v>303</v>
      </c>
      <c r="M61" s="2" t="s">
        <v>303</v>
      </c>
      <c r="N61" s="2">
        <v>593011.9</v>
      </c>
      <c r="O61" s="2">
        <v>599073.6</v>
      </c>
    </row>
    <row r="62" spans="2:15" x14ac:dyDescent="0.25">
      <c r="B62" s="2">
        <v>60411</v>
      </c>
      <c r="C62" s="2" t="s">
        <v>399</v>
      </c>
      <c r="D62" s="2" t="s">
        <v>142</v>
      </c>
      <c r="E62" s="65" t="s">
        <v>157</v>
      </c>
      <c r="F62" s="2">
        <v>2016</v>
      </c>
      <c r="G62" s="65" t="s">
        <v>167</v>
      </c>
      <c r="H62" s="2"/>
      <c r="I62" s="2">
        <v>2209.5</v>
      </c>
      <c r="J62" s="2">
        <v>2224</v>
      </c>
      <c r="K62" s="65" t="s">
        <v>303</v>
      </c>
      <c r="L62" s="65" t="s">
        <v>303</v>
      </c>
      <c r="M62" s="2" t="s">
        <v>303</v>
      </c>
      <c r="N62" s="2">
        <v>593436</v>
      </c>
      <c r="O62" s="2">
        <v>599582</v>
      </c>
    </row>
    <row r="63" spans="2:15" x14ac:dyDescent="0.25">
      <c r="B63" s="2">
        <v>60412</v>
      </c>
      <c r="C63" s="2" t="s">
        <v>400</v>
      </c>
      <c r="D63" s="2" t="s">
        <v>142</v>
      </c>
      <c r="E63" s="65" t="s">
        <v>157</v>
      </c>
      <c r="F63" s="2">
        <v>2016</v>
      </c>
      <c r="G63" s="65" t="s">
        <v>167</v>
      </c>
      <c r="H63" s="2"/>
      <c r="I63" s="2">
        <v>2710</v>
      </c>
      <c r="J63" s="2">
        <v>2710</v>
      </c>
      <c r="K63" s="65" t="s">
        <v>303</v>
      </c>
      <c r="L63" s="65" t="s">
        <v>303</v>
      </c>
      <c r="M63" s="2" t="s">
        <v>303</v>
      </c>
      <c r="N63" s="2">
        <v>593912.6</v>
      </c>
      <c r="O63" s="2">
        <v>599461</v>
      </c>
    </row>
    <row r="64" spans="2:15" x14ac:dyDescent="0.25">
      <c r="B64" s="2">
        <v>60413</v>
      </c>
      <c r="C64" s="2" t="s">
        <v>401</v>
      </c>
      <c r="D64" s="2" t="s">
        <v>142</v>
      </c>
      <c r="E64" s="65" t="s">
        <v>157</v>
      </c>
      <c r="F64" s="2">
        <v>2016</v>
      </c>
      <c r="G64" s="65" t="s">
        <v>167</v>
      </c>
      <c r="H64" s="2"/>
      <c r="I64" s="2">
        <v>2505</v>
      </c>
      <c r="J64" s="2">
        <v>2505</v>
      </c>
      <c r="K64" s="65" t="s">
        <v>303</v>
      </c>
      <c r="L64" s="65" t="s">
        <v>303</v>
      </c>
      <c r="M64" s="2" t="s">
        <v>303</v>
      </c>
      <c r="N64" s="2">
        <v>592893</v>
      </c>
      <c r="O64" s="2">
        <v>598954</v>
      </c>
    </row>
    <row r="65" spans="2:15" x14ac:dyDescent="0.25">
      <c r="B65" s="2">
        <v>60414</v>
      </c>
      <c r="C65" s="2" t="s">
        <v>402</v>
      </c>
      <c r="D65" s="2" t="s">
        <v>142</v>
      </c>
      <c r="E65" s="65" t="s">
        <v>157</v>
      </c>
      <c r="F65" s="2">
        <v>2016</v>
      </c>
      <c r="G65" s="65" t="s">
        <v>167</v>
      </c>
      <c r="H65" s="2"/>
      <c r="I65" s="2">
        <v>2499.3000000000002</v>
      </c>
      <c r="J65" s="2">
        <v>2500</v>
      </c>
      <c r="K65" s="65" t="s">
        <v>303</v>
      </c>
      <c r="L65" s="65" t="s">
        <v>303</v>
      </c>
      <c r="M65" s="2" t="s">
        <v>303</v>
      </c>
      <c r="N65" s="2">
        <v>592981.80000000005</v>
      </c>
      <c r="O65" s="2">
        <v>599914.1</v>
      </c>
    </row>
    <row r="66" spans="2:15" x14ac:dyDescent="0.25">
      <c r="B66" s="2">
        <v>60415</v>
      </c>
      <c r="C66" s="2" t="s">
        <v>403</v>
      </c>
      <c r="D66" s="2" t="s">
        <v>142</v>
      </c>
      <c r="E66" s="65" t="s">
        <v>157</v>
      </c>
      <c r="F66" s="2">
        <v>2017</v>
      </c>
      <c r="G66" s="65" t="s">
        <v>167</v>
      </c>
      <c r="H66" s="2"/>
      <c r="I66" s="2">
        <v>2260</v>
      </c>
      <c r="J66" s="2">
        <v>2260</v>
      </c>
      <c r="K66" s="65" t="s">
        <v>303</v>
      </c>
      <c r="L66" s="65" t="s">
        <v>303</v>
      </c>
      <c r="M66" s="2" t="s">
        <v>303</v>
      </c>
      <c r="N66" s="2">
        <v>593445.19999999995</v>
      </c>
      <c r="O66" s="2">
        <v>599590.5</v>
      </c>
    </row>
    <row r="67" spans="2:15" x14ac:dyDescent="0.25">
      <c r="B67" s="2">
        <v>60416</v>
      </c>
      <c r="C67" s="2" t="s">
        <v>404</v>
      </c>
      <c r="D67" s="2" t="s">
        <v>142</v>
      </c>
      <c r="E67" s="65" t="s">
        <v>157</v>
      </c>
      <c r="F67" s="2">
        <v>2017</v>
      </c>
      <c r="G67" s="65" t="s">
        <v>167</v>
      </c>
      <c r="H67" s="2">
        <v>1863</v>
      </c>
      <c r="I67" s="2">
        <v>2702</v>
      </c>
      <c r="J67" s="2">
        <v>2702</v>
      </c>
      <c r="K67" s="65" t="s">
        <v>303</v>
      </c>
      <c r="L67" s="65" t="s">
        <v>303</v>
      </c>
      <c r="M67" s="2" t="s">
        <v>303</v>
      </c>
      <c r="N67" s="2">
        <v>593908.4</v>
      </c>
      <c r="O67" s="2">
        <v>599474.30000000005</v>
      </c>
    </row>
    <row r="68" spans="2:15" x14ac:dyDescent="0.25">
      <c r="B68" s="2">
        <v>60417</v>
      </c>
      <c r="C68" s="2" t="s">
        <v>405</v>
      </c>
      <c r="D68" s="2" t="s">
        <v>142</v>
      </c>
      <c r="E68" s="65" t="s">
        <v>157</v>
      </c>
      <c r="F68" s="2">
        <v>2017</v>
      </c>
      <c r="G68" s="65" t="s">
        <v>167</v>
      </c>
      <c r="H68" s="2">
        <v>2189</v>
      </c>
      <c r="I68" s="2">
        <v>2499.1999999999998</v>
      </c>
      <c r="J68" s="2">
        <v>2500</v>
      </c>
      <c r="K68" s="65" t="s">
        <v>303</v>
      </c>
      <c r="L68" s="65" t="s">
        <v>303</v>
      </c>
      <c r="M68" s="2" t="s">
        <v>303</v>
      </c>
      <c r="N68" s="2">
        <v>592896.80000000005</v>
      </c>
      <c r="O68" s="2">
        <v>598982.19999999995</v>
      </c>
    </row>
    <row r="69" spans="2:15" x14ac:dyDescent="0.25">
      <c r="B69" s="2">
        <v>60418</v>
      </c>
      <c r="C69" s="2" t="s">
        <v>352</v>
      </c>
      <c r="D69" s="2" t="s">
        <v>142</v>
      </c>
      <c r="E69" s="65" t="s">
        <v>157</v>
      </c>
      <c r="F69" s="2">
        <v>2016</v>
      </c>
      <c r="G69" s="65" t="s">
        <v>167</v>
      </c>
      <c r="H69" s="2">
        <v>2052</v>
      </c>
      <c r="I69" s="2">
        <v>2641</v>
      </c>
      <c r="J69" s="2">
        <v>2644</v>
      </c>
      <c r="K69" s="65" t="s">
        <v>303</v>
      </c>
      <c r="L69" s="65" t="s">
        <v>303</v>
      </c>
      <c r="M69" s="2" t="s">
        <v>303</v>
      </c>
      <c r="N69" s="2">
        <v>592972.6</v>
      </c>
      <c r="O69" s="2">
        <v>599923.9</v>
      </c>
    </row>
    <row r="70" spans="2:15" x14ac:dyDescent="0.25">
      <c r="B70" s="2">
        <v>60419</v>
      </c>
      <c r="C70" s="2" t="s">
        <v>406</v>
      </c>
      <c r="D70" s="2" t="s">
        <v>142</v>
      </c>
      <c r="E70" s="65" t="s">
        <v>157</v>
      </c>
      <c r="F70" s="2">
        <v>2016</v>
      </c>
      <c r="G70" s="65" t="s">
        <v>167</v>
      </c>
      <c r="H70" s="2" t="s">
        <v>407</v>
      </c>
      <c r="I70" s="2" t="s">
        <v>407</v>
      </c>
      <c r="J70" s="2" t="s">
        <v>407</v>
      </c>
      <c r="K70" s="65" t="s">
        <v>303</v>
      </c>
      <c r="L70" s="65" t="s">
        <v>303</v>
      </c>
      <c r="M70" s="2" t="s">
        <v>303</v>
      </c>
      <c r="N70" s="2">
        <v>591947.69999999995</v>
      </c>
      <c r="O70" s="2">
        <v>598507.1</v>
      </c>
    </row>
    <row r="71" spans="2:15" x14ac:dyDescent="0.25">
      <c r="B71" s="175"/>
      <c r="C71" s="175"/>
      <c r="D71" s="175"/>
      <c r="E71" s="174"/>
      <c r="F71" s="175"/>
      <c r="G71" s="174"/>
      <c r="H71" s="175"/>
      <c r="I71" s="175"/>
      <c r="J71" s="175"/>
      <c r="K71" s="175"/>
      <c r="L71" s="175"/>
      <c r="M71" s="175"/>
      <c r="N71" s="175"/>
      <c r="O71" s="175"/>
    </row>
    <row r="72" spans="2:15" x14ac:dyDescent="0.25">
      <c r="B72" s="2">
        <v>60451</v>
      </c>
      <c r="C72" s="2" t="s">
        <v>408</v>
      </c>
      <c r="D72" s="2" t="s">
        <v>146</v>
      </c>
      <c r="E72" s="65" t="s">
        <v>146</v>
      </c>
      <c r="F72" s="2">
        <v>2014</v>
      </c>
      <c r="G72" s="65" t="s">
        <v>166</v>
      </c>
      <c r="H72" s="2">
        <v>446</v>
      </c>
      <c r="I72" s="2">
        <v>444.5</v>
      </c>
      <c r="J72" s="2">
        <v>446</v>
      </c>
      <c r="K72" s="65" t="s">
        <v>303</v>
      </c>
      <c r="L72" s="2" t="s">
        <v>303</v>
      </c>
      <c r="M72" s="2" t="s">
        <v>303</v>
      </c>
      <c r="N72" s="2">
        <v>592394.19999999995</v>
      </c>
      <c r="O72" s="2">
        <v>600120.80000000005</v>
      </c>
    </row>
    <row r="73" spans="2:15" x14ac:dyDescent="0.25">
      <c r="B73" s="2">
        <v>60452</v>
      </c>
      <c r="C73" s="2" t="s">
        <v>409</v>
      </c>
      <c r="D73" s="2" t="s">
        <v>146</v>
      </c>
      <c r="E73" s="65" t="s">
        <v>146</v>
      </c>
      <c r="F73" s="2">
        <v>2014</v>
      </c>
      <c r="G73" s="65" t="s">
        <v>166</v>
      </c>
      <c r="H73" s="2">
        <v>450</v>
      </c>
      <c r="I73" s="2">
        <v>450</v>
      </c>
      <c r="J73" s="2">
        <v>450</v>
      </c>
      <c r="K73" s="65" t="s">
        <v>303</v>
      </c>
      <c r="L73" s="2" t="s">
        <v>303</v>
      </c>
      <c r="M73" s="2" t="s">
        <v>303</v>
      </c>
      <c r="N73" s="2">
        <v>592412.6</v>
      </c>
      <c r="O73" s="2">
        <v>600167.19999999995</v>
      </c>
    </row>
    <row r="74" spans="2:15" x14ac:dyDescent="0.25">
      <c r="B74" s="175"/>
      <c r="C74" s="175"/>
      <c r="D74" s="175"/>
      <c r="E74" s="174"/>
      <c r="F74" s="175"/>
      <c r="G74" s="174"/>
      <c r="H74" s="175"/>
      <c r="I74" s="175"/>
      <c r="J74" s="175"/>
      <c r="K74" s="175"/>
      <c r="L74" s="175"/>
      <c r="M74" s="175"/>
      <c r="N74" s="175"/>
      <c r="O74" s="175"/>
    </row>
    <row r="75" spans="2:15" x14ac:dyDescent="0.25">
      <c r="B75" s="2">
        <v>60506</v>
      </c>
      <c r="C75" s="2" t="s">
        <v>410</v>
      </c>
      <c r="D75" s="2" t="s">
        <v>146</v>
      </c>
      <c r="E75" s="65" t="s">
        <v>157</v>
      </c>
      <c r="F75" s="2">
        <v>2016</v>
      </c>
      <c r="G75" s="65" t="s">
        <v>166</v>
      </c>
      <c r="H75" s="2">
        <v>108</v>
      </c>
      <c r="I75" s="2">
        <v>6</v>
      </c>
      <c r="J75" s="2">
        <f t="shared" ref="J75:J81" si="1">H75</f>
        <v>108</v>
      </c>
      <c r="K75" s="65" t="s">
        <v>303</v>
      </c>
      <c r="L75" s="2" t="s">
        <v>303</v>
      </c>
      <c r="M75" s="2" t="s">
        <v>303</v>
      </c>
      <c r="N75" s="2">
        <v>592633</v>
      </c>
      <c r="O75" s="2">
        <v>599640</v>
      </c>
    </row>
    <row r="76" spans="2:15" x14ac:dyDescent="0.25">
      <c r="B76" s="2">
        <v>60507</v>
      </c>
      <c r="C76" s="2" t="s">
        <v>411</v>
      </c>
      <c r="D76" s="2" t="s">
        <v>146</v>
      </c>
      <c r="E76" s="65" t="s">
        <v>157</v>
      </c>
      <c r="F76" s="2">
        <v>2016</v>
      </c>
      <c r="G76" s="65" t="s">
        <v>166</v>
      </c>
      <c r="H76" s="2">
        <v>92</v>
      </c>
      <c r="I76" s="2">
        <v>6</v>
      </c>
      <c r="J76" s="2">
        <f t="shared" si="1"/>
        <v>92</v>
      </c>
      <c r="K76" s="65" t="s">
        <v>303</v>
      </c>
      <c r="L76" s="2" t="s">
        <v>303</v>
      </c>
      <c r="M76" s="2" t="s">
        <v>303</v>
      </c>
      <c r="N76" s="2">
        <v>593845.4</v>
      </c>
      <c r="O76" s="2">
        <v>599575.1</v>
      </c>
    </row>
    <row r="77" spans="2:15" x14ac:dyDescent="0.25">
      <c r="B77" s="2">
        <v>60508</v>
      </c>
      <c r="C77" s="2" t="s">
        <v>412</v>
      </c>
      <c r="D77" s="2" t="s">
        <v>146</v>
      </c>
      <c r="E77" s="65" t="s">
        <v>157</v>
      </c>
      <c r="F77" s="2">
        <v>2016</v>
      </c>
      <c r="G77" s="65" t="s">
        <v>166</v>
      </c>
      <c r="H77" s="2">
        <v>102</v>
      </c>
      <c r="I77" s="2">
        <v>102</v>
      </c>
      <c r="J77" s="2">
        <f t="shared" si="1"/>
        <v>102</v>
      </c>
      <c r="K77" s="65" t="s">
        <v>303</v>
      </c>
      <c r="L77" s="2" t="s">
        <v>303</v>
      </c>
      <c r="M77" s="2" t="s">
        <v>303</v>
      </c>
      <c r="N77" s="2">
        <v>592948.80000000005</v>
      </c>
      <c r="O77" s="2">
        <v>599825</v>
      </c>
    </row>
    <row r="78" spans="2:15" x14ac:dyDescent="0.25">
      <c r="B78" s="2">
        <v>60509</v>
      </c>
      <c r="C78" s="2" t="s">
        <v>413</v>
      </c>
      <c r="D78" s="2" t="s">
        <v>146</v>
      </c>
      <c r="E78" s="65" t="s">
        <v>157</v>
      </c>
      <c r="F78" s="2">
        <v>2017</v>
      </c>
      <c r="G78" s="65" t="s">
        <v>166</v>
      </c>
      <c r="H78" s="2">
        <v>114</v>
      </c>
      <c r="I78" s="2">
        <v>113</v>
      </c>
      <c r="J78" s="2">
        <f t="shared" si="1"/>
        <v>114</v>
      </c>
      <c r="K78" s="65" t="s">
        <v>303</v>
      </c>
      <c r="L78" s="2" t="s">
        <v>303</v>
      </c>
      <c r="M78" s="2" t="s">
        <v>303</v>
      </c>
      <c r="N78" s="2">
        <v>592348.5</v>
      </c>
      <c r="O78" s="2">
        <v>600160.80000000005</v>
      </c>
    </row>
    <row r="79" spans="2:15" x14ac:dyDescent="0.25">
      <c r="B79" s="175"/>
      <c r="C79" s="175"/>
      <c r="D79" s="175"/>
      <c r="E79" s="174"/>
      <c r="F79" s="175"/>
      <c r="G79" s="174"/>
      <c r="H79" s="175"/>
      <c r="I79" s="175"/>
      <c r="J79" s="175"/>
      <c r="K79" s="175"/>
      <c r="L79" s="175"/>
      <c r="M79" s="175"/>
      <c r="N79" s="175"/>
      <c r="O79" s="175"/>
    </row>
    <row r="80" spans="2:15" x14ac:dyDescent="0.25">
      <c r="B80" s="2">
        <v>60391</v>
      </c>
      <c r="C80" s="2" t="s">
        <v>414</v>
      </c>
      <c r="D80" s="2" t="s">
        <v>149</v>
      </c>
      <c r="E80" s="65" t="s">
        <v>41</v>
      </c>
      <c r="F80" s="2">
        <v>2014</v>
      </c>
      <c r="G80" s="65" t="s">
        <v>166</v>
      </c>
      <c r="H80" s="2">
        <v>114</v>
      </c>
      <c r="I80" s="2">
        <v>80</v>
      </c>
      <c r="J80" s="2">
        <f t="shared" si="1"/>
        <v>114</v>
      </c>
      <c r="K80" s="65" t="s">
        <v>303</v>
      </c>
      <c r="L80" s="2" t="s">
        <v>303</v>
      </c>
      <c r="M80" s="2" t="s">
        <v>303</v>
      </c>
      <c r="N80" s="2">
        <v>590120</v>
      </c>
      <c r="O80" s="2">
        <v>602626.80000000005</v>
      </c>
    </row>
    <row r="81" spans="2:15" x14ac:dyDescent="0.25">
      <c r="B81" s="2">
        <v>60392</v>
      </c>
      <c r="C81" s="2" t="s">
        <v>415</v>
      </c>
      <c r="D81" s="2" t="s">
        <v>149</v>
      </c>
      <c r="E81" s="65" t="s">
        <v>41</v>
      </c>
      <c r="F81" s="2">
        <v>2014</v>
      </c>
      <c r="G81" s="65" t="s">
        <v>166</v>
      </c>
      <c r="H81" s="2">
        <v>115</v>
      </c>
      <c r="I81" s="2">
        <v>80</v>
      </c>
      <c r="J81" s="2">
        <f t="shared" si="1"/>
        <v>115</v>
      </c>
      <c r="K81" s="65" t="s">
        <v>303</v>
      </c>
      <c r="L81" s="2" t="s">
        <v>303</v>
      </c>
      <c r="M81" s="2" t="s">
        <v>303</v>
      </c>
      <c r="N81" s="2">
        <v>590089.69999999995</v>
      </c>
      <c r="O81" s="2">
        <v>602627.19999999995</v>
      </c>
    </row>
    <row r="82" spans="2:15" x14ac:dyDescent="0.25">
      <c r="B82" s="175"/>
      <c r="C82" s="175"/>
      <c r="D82" s="175"/>
      <c r="E82" s="174"/>
      <c r="F82" s="175"/>
      <c r="G82" s="174"/>
      <c r="H82" s="175"/>
      <c r="I82" s="175"/>
      <c r="J82" s="175"/>
      <c r="K82" s="175"/>
      <c r="L82" s="175"/>
      <c r="M82" s="175"/>
      <c r="N82" s="175"/>
      <c r="O82" s="175"/>
    </row>
    <row r="83" spans="2:15" x14ac:dyDescent="0.25">
      <c r="B83" s="2">
        <v>60101</v>
      </c>
      <c r="C83" s="2" t="s">
        <v>416</v>
      </c>
      <c r="D83" s="2" t="s">
        <v>154</v>
      </c>
      <c r="E83" s="65" t="s">
        <v>41</v>
      </c>
      <c r="F83" s="2">
        <v>2011</v>
      </c>
      <c r="G83" s="65" t="s">
        <v>166</v>
      </c>
      <c r="H83" s="2">
        <v>11.5</v>
      </c>
      <c r="I83" s="2">
        <v>12</v>
      </c>
      <c r="J83" s="2">
        <v>11.5</v>
      </c>
      <c r="K83" s="65" t="s">
        <v>303</v>
      </c>
      <c r="L83" s="2" t="s">
        <v>303</v>
      </c>
      <c r="M83" s="2" t="s">
        <v>303</v>
      </c>
      <c r="N83" s="2">
        <v>592075</v>
      </c>
      <c r="O83" s="2">
        <v>595176</v>
      </c>
    </row>
    <row r="84" spans="2:15" x14ac:dyDescent="0.25">
      <c r="B84" s="2">
        <v>60102</v>
      </c>
      <c r="C84" s="2" t="s">
        <v>417</v>
      </c>
      <c r="D84" s="2" t="s">
        <v>154</v>
      </c>
      <c r="E84" s="65" t="s">
        <v>41</v>
      </c>
      <c r="F84" s="2">
        <v>2011</v>
      </c>
      <c r="G84" s="65" t="s">
        <v>166</v>
      </c>
      <c r="H84" s="2">
        <v>14.5</v>
      </c>
      <c r="I84" s="2">
        <v>9.3000000000000007</v>
      </c>
      <c r="J84" s="2">
        <v>76.2</v>
      </c>
      <c r="K84" s="65" t="s">
        <v>303</v>
      </c>
      <c r="L84" s="2" t="s">
        <v>303</v>
      </c>
      <c r="M84" s="2" t="s">
        <v>303</v>
      </c>
      <c r="N84" s="2">
        <v>590270</v>
      </c>
      <c r="O84" s="2">
        <v>595130</v>
      </c>
    </row>
    <row r="85" spans="2:15" x14ac:dyDescent="0.25">
      <c r="B85" s="2">
        <v>60103</v>
      </c>
      <c r="C85" s="2" t="s">
        <v>418</v>
      </c>
      <c r="D85" s="2" t="s">
        <v>154</v>
      </c>
      <c r="E85" s="65" t="s">
        <v>41</v>
      </c>
      <c r="F85" s="2">
        <v>2011</v>
      </c>
      <c r="G85" s="65" t="s">
        <v>166</v>
      </c>
      <c r="H85" s="2">
        <v>19.5</v>
      </c>
      <c r="I85" s="2">
        <v>15</v>
      </c>
      <c r="J85" s="2">
        <v>19.5</v>
      </c>
      <c r="K85" s="65" t="s">
        <v>303</v>
      </c>
      <c r="L85" s="2" t="s">
        <v>303</v>
      </c>
      <c r="M85" s="2" t="s">
        <v>303</v>
      </c>
      <c r="N85" s="2">
        <v>592270</v>
      </c>
      <c r="O85" s="2">
        <v>595130</v>
      </c>
    </row>
    <row r="86" spans="2:15" x14ac:dyDescent="0.25">
      <c r="B86" s="175"/>
      <c r="C86" s="175"/>
      <c r="D86" s="175"/>
      <c r="E86" s="174"/>
      <c r="F86" s="175"/>
      <c r="G86" s="174"/>
      <c r="H86" s="175"/>
      <c r="I86" s="175"/>
      <c r="J86" s="175"/>
      <c r="K86" s="175"/>
      <c r="L86" s="175"/>
      <c r="M86" s="175"/>
      <c r="N86" s="175"/>
      <c r="O86" s="175"/>
    </row>
  </sheetData>
  <mergeCells count="5">
    <mergeCell ref="N12:O12"/>
    <mergeCell ref="N10:O10"/>
    <mergeCell ref="L5:O5"/>
    <mergeCell ref="Q2:U3"/>
    <mergeCell ref="Q4:U4"/>
  </mergeCells>
  <dataValidations count="3">
    <dataValidation type="list" allowBlank="1" showInputMessage="1" showErrorMessage="1" sqref="D14:D86" xr:uid="{3567ADC2-CC6B-44A3-9582-0A2A91B0CA26}">
      <formula1>Upphaflegur_tilgangur</formula1>
    </dataValidation>
    <dataValidation type="list" allowBlank="1" showInputMessage="1" showErrorMessage="1" sqref="E14:E86" xr:uid="{D15A1E17-D329-4706-A03B-4FBBBD126333}">
      <formula1>Nuverandi_notkun</formula1>
    </dataValidation>
    <dataValidation type="list" allowBlank="1" showInputMessage="1" showErrorMessage="1" sqref="G14:G86" xr:uid="{51CDBA4F-CD93-4829-B728-BB658B82A2CB}">
      <formula1>Gerd_holu</formula1>
    </dataValidation>
  </dataValidations>
  <hyperlinks>
    <hyperlink ref="B9" r:id="rId1" xr:uid="{C316D032-0D50-4791-98D5-90EF0706839B}"/>
  </hyperlinks>
  <pageMargins left="0.7" right="0.7" top="0.75" bottom="0.75" header="0.3" footer="0.3"/>
  <pageSetup paperSize="9" scale="42" orientation="landscape" r:id="rId2"/>
  <drawing r:id="rId3"/>
  <legacy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H18"/>
  <sheetViews>
    <sheetView workbookViewId="0">
      <selection activeCell="E6" activeCellId="2" sqref="H5 B4 E6"/>
    </sheetView>
  </sheetViews>
  <sheetFormatPr defaultRowHeight="15" x14ac:dyDescent="0.25"/>
  <sheetData>
    <row r="2" spans="2:8" x14ac:dyDescent="0.25">
      <c r="B2" t="s">
        <v>141</v>
      </c>
      <c r="E2" t="s">
        <v>132</v>
      </c>
      <c r="H2" t="s">
        <v>164</v>
      </c>
    </row>
    <row r="3" spans="2:8" x14ac:dyDescent="0.25">
      <c r="B3" t="s">
        <v>142</v>
      </c>
      <c r="E3" t="s">
        <v>157</v>
      </c>
      <c r="H3" t="s">
        <v>166</v>
      </c>
    </row>
    <row r="4" spans="2:8" x14ac:dyDescent="0.25">
      <c r="B4" t="s">
        <v>143</v>
      </c>
      <c r="E4" t="s">
        <v>146</v>
      </c>
      <c r="H4" t="s">
        <v>167</v>
      </c>
    </row>
    <row r="5" spans="2:8" x14ac:dyDescent="0.25">
      <c r="B5" t="s">
        <v>144</v>
      </c>
      <c r="E5" t="s">
        <v>158</v>
      </c>
    </row>
    <row r="6" spans="2:8" x14ac:dyDescent="0.25">
      <c r="B6" t="s">
        <v>146</v>
      </c>
      <c r="E6" t="s">
        <v>159</v>
      </c>
    </row>
    <row r="7" spans="2:8" x14ac:dyDescent="0.25">
      <c r="B7" t="s">
        <v>145</v>
      </c>
      <c r="E7" t="s">
        <v>41</v>
      </c>
    </row>
    <row r="8" spans="2:8" x14ac:dyDescent="0.25">
      <c r="B8" t="s">
        <v>147</v>
      </c>
    </row>
    <row r="9" spans="2:8" x14ac:dyDescent="0.25">
      <c r="B9" t="s">
        <v>156</v>
      </c>
    </row>
    <row r="10" spans="2:8" x14ac:dyDescent="0.25">
      <c r="B10" t="s">
        <v>148</v>
      </c>
    </row>
    <row r="11" spans="2:8" x14ac:dyDescent="0.25">
      <c r="B11" t="s">
        <v>149</v>
      </c>
    </row>
    <row r="12" spans="2:8" x14ac:dyDescent="0.25">
      <c r="B12" t="s">
        <v>150</v>
      </c>
    </row>
    <row r="13" spans="2:8" x14ac:dyDescent="0.25">
      <c r="B13" t="s">
        <v>151</v>
      </c>
    </row>
    <row r="14" spans="2:8" x14ac:dyDescent="0.25">
      <c r="B14" t="s">
        <v>152</v>
      </c>
    </row>
    <row r="15" spans="2:8" x14ac:dyDescent="0.25">
      <c r="B15" t="s">
        <v>153</v>
      </c>
    </row>
    <row r="16" spans="2:8" x14ac:dyDescent="0.25">
      <c r="B16" t="s">
        <v>154</v>
      </c>
    </row>
    <row r="17" spans="2:2" x14ac:dyDescent="0.25">
      <c r="B17" t="s">
        <v>155</v>
      </c>
    </row>
    <row r="18" spans="2:2" x14ac:dyDescent="0.25">
      <c r="B18" t="s">
        <v>41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N57"/>
  <sheetViews>
    <sheetView tabSelected="1" topLeftCell="A42" zoomScaleNormal="100" workbookViewId="0">
      <selection activeCell="A27" sqref="A27:F57"/>
    </sheetView>
  </sheetViews>
  <sheetFormatPr defaultColWidth="9.140625" defaultRowHeight="15" x14ac:dyDescent="0.25"/>
  <cols>
    <col min="1" max="1" width="9.140625" style="1"/>
    <col min="2" max="2" width="15.42578125" style="1" customWidth="1"/>
    <col min="3" max="3" width="14" style="1" customWidth="1"/>
    <col min="4" max="4" width="13" style="1" customWidth="1"/>
    <col min="5" max="5" width="14.7109375" style="1" customWidth="1"/>
    <col min="6" max="7" width="11.85546875" style="1" customWidth="1"/>
    <col min="8" max="8" width="13.5703125" style="1" customWidth="1"/>
    <col min="9" max="16384" width="9.140625" style="1"/>
  </cols>
  <sheetData>
    <row r="1" spans="1:14" ht="56.25" customHeight="1" x14ac:dyDescent="0.5">
      <c r="J1" s="183"/>
      <c r="K1" s="183"/>
      <c r="L1" s="183"/>
      <c r="M1" s="183"/>
      <c r="N1" s="183"/>
    </row>
    <row r="2" spans="1:14" ht="15" customHeight="1" x14ac:dyDescent="0.5">
      <c r="J2" s="93"/>
      <c r="K2" s="186"/>
      <c r="L2" s="186"/>
      <c r="M2" s="186"/>
      <c r="N2" s="93"/>
    </row>
    <row r="3" spans="1:14" ht="15" customHeight="1" x14ac:dyDescent="0.25">
      <c r="K3" s="68"/>
      <c r="L3" s="68"/>
      <c r="M3" s="68"/>
      <c r="N3" s="68"/>
    </row>
    <row r="4" spans="1:14" x14ac:dyDescent="0.25">
      <c r="H4" s="190"/>
      <c r="I4" s="190"/>
      <c r="J4" s="190"/>
      <c r="K4" s="190"/>
      <c r="L4" s="190"/>
    </row>
    <row r="5" spans="1:14" x14ac:dyDescent="0.25">
      <c r="G5" s="68"/>
      <c r="H5" s="68"/>
      <c r="I5" s="68"/>
    </row>
    <row r="6" spans="1:14" ht="26.25" x14ac:dyDescent="0.4">
      <c r="A6" s="59" t="s">
        <v>57</v>
      </c>
    </row>
    <row r="7" spans="1:14" ht="15" customHeight="1" x14ac:dyDescent="0.4">
      <c r="A7" s="59"/>
    </row>
    <row r="8" spans="1:14" x14ac:dyDescent="0.25">
      <c r="A8" s="1" t="s">
        <v>122</v>
      </c>
    </row>
    <row r="9" spans="1:14" x14ac:dyDescent="0.25">
      <c r="A9" s="1" t="s">
        <v>53</v>
      </c>
    </row>
    <row r="10" spans="1:14" x14ac:dyDescent="0.25">
      <c r="A10" s="1" t="s">
        <v>175</v>
      </c>
    </row>
    <row r="11" spans="1:14" x14ac:dyDescent="0.25">
      <c r="A11" s="1" t="s">
        <v>173</v>
      </c>
    </row>
    <row r="12" spans="1:14" x14ac:dyDescent="0.25">
      <c r="A12" s="1" t="s">
        <v>174</v>
      </c>
    </row>
    <row r="13" spans="1:14" x14ac:dyDescent="0.25">
      <c r="A13" s="1" t="s">
        <v>128</v>
      </c>
    </row>
    <row r="15" spans="1:14" x14ac:dyDescent="0.25">
      <c r="A15" s="1" t="s">
        <v>114</v>
      </c>
      <c r="C15" s="169" t="s">
        <v>352</v>
      </c>
    </row>
    <row r="16" spans="1:14" x14ac:dyDescent="0.25">
      <c r="A16" s="190" t="s">
        <v>66</v>
      </c>
      <c r="B16" s="190"/>
      <c r="C16" s="2">
        <v>117.71</v>
      </c>
      <c r="D16" s="1" t="s">
        <v>67</v>
      </c>
      <c r="E16" s="2">
        <v>1956</v>
      </c>
    </row>
    <row r="18" spans="1:9" x14ac:dyDescent="0.25">
      <c r="A18" s="1" t="s">
        <v>115</v>
      </c>
      <c r="C18" s="2"/>
    </row>
    <row r="19" spans="1:9" x14ac:dyDescent="0.25">
      <c r="A19" s="190" t="s">
        <v>66</v>
      </c>
      <c r="B19" s="190"/>
      <c r="C19" s="2"/>
      <c r="D19" s="1" t="s">
        <v>67</v>
      </c>
      <c r="E19" s="2"/>
    </row>
    <row r="21" spans="1:9" x14ac:dyDescent="0.25">
      <c r="A21" s="1" t="s">
        <v>116</v>
      </c>
      <c r="C21" s="2"/>
    </row>
    <row r="22" spans="1:9" x14ac:dyDescent="0.25">
      <c r="A22" s="190" t="s">
        <v>66</v>
      </c>
      <c r="B22" s="190"/>
      <c r="C22" s="2"/>
      <c r="D22" s="1" t="s">
        <v>67</v>
      </c>
      <c r="E22" s="2"/>
    </row>
    <row r="23" spans="1:9" ht="15.75" thickBot="1" x14ac:dyDescent="0.3"/>
    <row r="24" spans="1:9" x14ac:dyDescent="0.25">
      <c r="A24" s="239" t="s">
        <v>46</v>
      </c>
      <c r="B24" s="69" t="s">
        <v>51</v>
      </c>
      <c r="C24" s="70" t="s">
        <v>50</v>
      </c>
      <c r="D24" s="70" t="s">
        <v>49</v>
      </c>
      <c r="E24" s="70" t="s">
        <v>48</v>
      </c>
      <c r="F24" s="71" t="s">
        <v>47</v>
      </c>
    </row>
    <row r="25" spans="1:9" ht="15.75" thickBot="1" x14ac:dyDescent="0.3">
      <c r="A25" s="240"/>
      <c r="B25" s="236" t="s">
        <v>52</v>
      </c>
      <c r="C25" s="237"/>
      <c r="D25" s="237"/>
      <c r="E25" s="237"/>
      <c r="F25" s="238"/>
    </row>
    <row r="26" spans="1:9" hidden="1" x14ac:dyDescent="0.25">
      <c r="A26" s="76"/>
      <c r="B26" s="78" t="s">
        <v>117</v>
      </c>
      <c r="C26" s="79" t="s">
        <v>118</v>
      </c>
      <c r="D26" s="79" t="s">
        <v>119</v>
      </c>
      <c r="E26" s="79" t="s">
        <v>120</v>
      </c>
      <c r="F26" s="77"/>
    </row>
    <row r="27" spans="1:9" x14ac:dyDescent="0.25">
      <c r="A27" s="65">
        <f ca="1">YEAR(TODAY())</f>
        <v>2025</v>
      </c>
      <c r="B27" s="171">
        <v>-2.2468718000000001</v>
      </c>
      <c r="C27" s="171">
        <v>-1.0716543999999999</v>
      </c>
      <c r="D27" s="171">
        <v>-0.13789500000000005</v>
      </c>
      <c r="E27" s="171">
        <v>0.69701759999999902</v>
      </c>
      <c r="F27" s="171">
        <v>1.6288430000000003</v>
      </c>
      <c r="H27" s="190"/>
      <c r="I27" s="190"/>
    </row>
    <row r="28" spans="1:9" x14ac:dyDescent="0.25">
      <c r="A28" s="2">
        <f ca="1">A27+1</f>
        <v>2026</v>
      </c>
      <c r="B28" s="171">
        <v>-2.5523058000000005</v>
      </c>
      <c r="C28" s="171">
        <v>-1.2756704000000001</v>
      </c>
      <c r="D28" s="171">
        <v>-0.27238330000000005</v>
      </c>
      <c r="E28" s="171">
        <v>0.59647830000000002</v>
      </c>
      <c r="F28" s="171">
        <v>1.5426028000000003</v>
      </c>
    </row>
    <row r="29" spans="1:9" x14ac:dyDescent="0.25">
      <c r="A29" s="2">
        <f t="shared" ref="A29:A57" ca="1" si="0">A28+1</f>
        <v>2027</v>
      </c>
      <c r="B29" s="171">
        <v>-2.8659498000000005</v>
      </c>
      <c r="C29" s="171">
        <v>-1.4985238000000001</v>
      </c>
      <c r="D29" s="171">
        <v>-0.40511440000000004</v>
      </c>
      <c r="E29" s="171">
        <v>0.50088489999999997</v>
      </c>
      <c r="F29" s="171">
        <v>1.4536007000000002</v>
      </c>
    </row>
    <row r="30" spans="1:9" x14ac:dyDescent="0.25">
      <c r="A30" s="2">
        <f t="shared" ca="1" si="0"/>
        <v>2028</v>
      </c>
      <c r="B30" s="171">
        <v>-3.1801508000000003</v>
      </c>
      <c r="C30" s="171">
        <v>-1.7181287999999999</v>
      </c>
      <c r="D30" s="171">
        <v>-0.53793520000000017</v>
      </c>
      <c r="E30" s="171">
        <v>0.4114197</v>
      </c>
      <c r="F30" s="171">
        <v>1.3675227000000001</v>
      </c>
    </row>
    <row r="31" spans="1:9" x14ac:dyDescent="0.25">
      <c r="A31" s="2">
        <f t="shared" ca="1" si="0"/>
        <v>2029</v>
      </c>
      <c r="B31" s="171">
        <v>-3.5071828000000007</v>
      </c>
      <c r="C31" s="171">
        <v>-1.9437198</v>
      </c>
      <c r="D31" s="171">
        <v>-0.66662479999999991</v>
      </c>
      <c r="E31" s="171">
        <v>0.34029730000000002</v>
      </c>
      <c r="F31" s="171">
        <v>1.3090290999999992</v>
      </c>
    </row>
    <row r="32" spans="1:9" x14ac:dyDescent="0.25">
      <c r="A32" s="2">
        <f t="shared" ca="1" si="0"/>
        <v>2030</v>
      </c>
      <c r="B32" s="171">
        <v>-3.8673678000000002</v>
      </c>
      <c r="C32" s="171">
        <v>-2.1343228000000005</v>
      </c>
      <c r="D32" s="171">
        <v>-0.78996080000000002</v>
      </c>
      <c r="E32" s="171">
        <v>0.26642390000000099</v>
      </c>
      <c r="F32" s="171">
        <v>1.2654317000000002</v>
      </c>
    </row>
    <row r="33" spans="1:6" x14ac:dyDescent="0.25">
      <c r="A33" s="2">
        <f t="shared" ca="1" si="0"/>
        <v>2031</v>
      </c>
      <c r="B33" s="171">
        <v>-4.2223117999999999</v>
      </c>
      <c r="C33" s="171">
        <v>-2.3419778000000004</v>
      </c>
      <c r="D33" s="171">
        <v>-0.90608979999999995</v>
      </c>
      <c r="E33" s="171">
        <v>0.20058870000000001</v>
      </c>
      <c r="F33" s="171">
        <v>1.2265875000000002</v>
      </c>
    </row>
    <row r="34" spans="1:6" x14ac:dyDescent="0.25">
      <c r="A34" s="2">
        <f t="shared" ca="1" si="0"/>
        <v>2032</v>
      </c>
      <c r="B34" s="171">
        <v>-4.5712998000000011</v>
      </c>
      <c r="C34" s="171">
        <v>-2.5685498000000004</v>
      </c>
      <c r="D34" s="171">
        <v>-1.0257098</v>
      </c>
      <c r="E34" s="171">
        <v>0.13872839999999997</v>
      </c>
      <c r="F34" s="171">
        <v>1.1908142000000002</v>
      </c>
    </row>
    <row r="35" spans="1:6" x14ac:dyDescent="0.25">
      <c r="A35" s="2">
        <f t="shared" ca="1" si="0"/>
        <v>2033</v>
      </c>
      <c r="B35" s="171">
        <v>-4.9236198000000009</v>
      </c>
      <c r="C35" s="171">
        <v>-2.7990068000000004</v>
      </c>
      <c r="D35" s="171">
        <v>-1.1444437999999999</v>
      </c>
      <c r="E35" s="171">
        <v>8.2015800000001027E-2</v>
      </c>
      <c r="F35" s="171">
        <v>1.1566641000000002</v>
      </c>
    </row>
    <row r="36" spans="1:6" x14ac:dyDescent="0.25">
      <c r="A36" s="2">
        <f t="shared" ca="1" si="0"/>
        <v>2034</v>
      </c>
      <c r="B36" s="171">
        <v>-5.2986877999999997</v>
      </c>
      <c r="C36" s="171">
        <v>-3.0371318</v>
      </c>
      <c r="D36" s="171">
        <v>-1.2724228000000002</v>
      </c>
      <c r="E36" s="171">
        <v>2.0862199999999997E-2</v>
      </c>
      <c r="F36" s="171">
        <v>1.1228004</v>
      </c>
    </row>
    <row r="37" spans="1:6" x14ac:dyDescent="0.25">
      <c r="A37" s="2">
        <f t="shared" ca="1" si="0"/>
        <v>2035</v>
      </c>
      <c r="B37" s="171">
        <v>-5.7274098000000011</v>
      </c>
      <c r="C37" s="171">
        <v>-3.3079098000000009</v>
      </c>
      <c r="D37" s="171">
        <v>-1.4143368000000001</v>
      </c>
      <c r="E37" s="171">
        <v>-4.0825800000000023E-2</v>
      </c>
      <c r="F37" s="171">
        <v>1.0877410000000001</v>
      </c>
    </row>
    <row r="38" spans="1:6" x14ac:dyDescent="0.25">
      <c r="A38" s="2">
        <f t="shared" ca="1" si="0"/>
        <v>2036</v>
      </c>
      <c r="B38" s="171">
        <v>-6.2465558000000003</v>
      </c>
      <c r="C38" s="171">
        <v>-3.6385998000000006</v>
      </c>
      <c r="D38" s="171">
        <v>-1.5708968000000001</v>
      </c>
      <c r="E38" s="171">
        <v>-0.10531380000000007</v>
      </c>
      <c r="F38" s="171">
        <v>1.0498076000000001</v>
      </c>
    </row>
    <row r="39" spans="1:6" x14ac:dyDescent="0.25">
      <c r="A39" s="2">
        <f t="shared" ca="1" si="0"/>
        <v>2037</v>
      </c>
      <c r="B39" s="171">
        <v>-6.8853658000000006</v>
      </c>
      <c r="C39" s="171">
        <v>-4.0511578000000004</v>
      </c>
      <c r="D39" s="171">
        <v>-1.7602437999999998</v>
      </c>
      <c r="E39" s="171">
        <v>-0.18528280000000003</v>
      </c>
      <c r="F39" s="171">
        <v>1.0069413</v>
      </c>
    </row>
    <row r="40" spans="1:6" x14ac:dyDescent="0.25">
      <c r="A40" s="2">
        <f t="shared" ca="1" si="0"/>
        <v>2038</v>
      </c>
      <c r="B40" s="171">
        <v>-7.6491878000000009</v>
      </c>
      <c r="C40" s="171">
        <v>-4.5586958000000006</v>
      </c>
      <c r="D40" s="171">
        <v>-1.9801488</v>
      </c>
      <c r="E40" s="171">
        <v>-0.26575280000000007</v>
      </c>
      <c r="F40" s="171">
        <v>0.956530399999999</v>
      </c>
    </row>
    <row r="41" spans="1:6" x14ac:dyDescent="0.25">
      <c r="A41" s="2">
        <f t="shared" ca="1" si="0"/>
        <v>2039</v>
      </c>
      <c r="B41" s="171">
        <v>-8.5191508000000002</v>
      </c>
      <c r="C41" s="171">
        <v>-5.1576998000000005</v>
      </c>
      <c r="D41" s="171">
        <v>-2.2520758000000005</v>
      </c>
      <c r="E41" s="171">
        <v>-0.37086780000000003</v>
      </c>
      <c r="F41" s="171">
        <v>0.89581230000000001</v>
      </c>
    </row>
    <row r="42" spans="1:6" x14ac:dyDescent="0.25">
      <c r="A42" s="2">
        <f t="shared" ca="1" si="0"/>
        <v>2040</v>
      </c>
      <c r="B42" s="171">
        <v>-9.4792848000000003</v>
      </c>
      <c r="C42" s="171">
        <v>-5.8459758000000006</v>
      </c>
      <c r="D42" s="171">
        <v>-2.5940718</v>
      </c>
      <c r="E42" s="171">
        <v>-0.4995578</v>
      </c>
      <c r="F42" s="171">
        <v>0.82129319999999906</v>
      </c>
    </row>
    <row r="43" spans="1:6" x14ac:dyDescent="0.25">
      <c r="A43" s="2">
        <f t="shared" ca="1" si="0"/>
        <v>2041</v>
      </c>
      <c r="B43" s="171">
        <v>-10.539011800000001</v>
      </c>
      <c r="C43" s="171">
        <v>-6.6303828000000005</v>
      </c>
      <c r="D43" s="171">
        <v>-3.0169138000000002</v>
      </c>
      <c r="E43" s="171">
        <v>-0.65099580000000001</v>
      </c>
      <c r="F43" s="171">
        <v>0.72932620000000004</v>
      </c>
    </row>
    <row r="44" spans="1:6" x14ac:dyDescent="0.25">
      <c r="A44" s="2">
        <f t="shared" ca="1" si="0"/>
        <v>2042</v>
      </c>
      <c r="B44" s="171">
        <v>-11.721185800000001</v>
      </c>
      <c r="C44" s="171">
        <v>-7.5226068000000001</v>
      </c>
      <c r="D44" s="171">
        <v>-3.5144328000000007</v>
      </c>
      <c r="E44" s="171">
        <v>-0.85214879999998994</v>
      </c>
      <c r="F44" s="171">
        <v>0.61591119999999899</v>
      </c>
    </row>
    <row r="45" spans="1:6" x14ac:dyDescent="0.25">
      <c r="A45" s="2">
        <f t="shared" ca="1" si="0"/>
        <v>2043</v>
      </c>
      <c r="B45" s="171">
        <v>-13.0299458</v>
      </c>
      <c r="C45" s="171">
        <v>-8.5387848000000002</v>
      </c>
      <c r="D45" s="171">
        <v>-4.1082318000000004</v>
      </c>
      <c r="E45" s="171">
        <v>-1.0975278000000002</v>
      </c>
      <c r="F45" s="171">
        <v>0.489033199999999</v>
      </c>
    </row>
    <row r="46" spans="1:6" x14ac:dyDescent="0.25">
      <c r="A46" s="2">
        <f t="shared" ca="1" si="0"/>
        <v>2044</v>
      </c>
      <c r="B46" s="171">
        <v>-14.418715800000001</v>
      </c>
      <c r="C46" s="171">
        <v>-9.6997438000000002</v>
      </c>
      <c r="D46" s="171">
        <v>-4.8392828000000003</v>
      </c>
      <c r="E46" s="171">
        <v>-1.4001398</v>
      </c>
      <c r="F46" s="171">
        <v>0.35344120000000023</v>
      </c>
    </row>
    <row r="47" spans="1:6" x14ac:dyDescent="0.25">
      <c r="A47" s="2">
        <f t="shared" ca="1" si="0"/>
        <v>2045</v>
      </c>
      <c r="B47" s="171">
        <v>-15.9126458</v>
      </c>
      <c r="C47" s="171">
        <v>-10.973755800000001</v>
      </c>
      <c r="D47" s="171">
        <v>-5.6538498000000006</v>
      </c>
      <c r="E47" s="171">
        <v>-1.7736867999999901</v>
      </c>
      <c r="F47" s="171">
        <v>0.18620120000000098</v>
      </c>
    </row>
    <row r="48" spans="1:6" x14ac:dyDescent="0.25">
      <c r="A48" s="2">
        <f t="shared" ca="1" si="0"/>
        <v>2046</v>
      </c>
      <c r="B48" s="171">
        <v>-17.3703158</v>
      </c>
      <c r="C48" s="171">
        <v>-12.335245800000001</v>
      </c>
      <c r="D48" s="171">
        <v>-6.6049427999999999</v>
      </c>
      <c r="E48" s="171">
        <v>-2.2522017999999999</v>
      </c>
      <c r="F48" s="171">
        <v>-2.0551800000000009E-2</v>
      </c>
    </row>
    <row r="49" spans="1:6" x14ac:dyDescent="0.25">
      <c r="A49" s="2">
        <f t="shared" ca="1" si="0"/>
        <v>2047</v>
      </c>
      <c r="B49" s="171">
        <v>-18.761915800000001</v>
      </c>
      <c r="C49" s="171">
        <v>-13.7734158</v>
      </c>
      <c r="D49" s="171">
        <v>-7.6380538000000007</v>
      </c>
      <c r="E49" s="171">
        <v>-2.8199198000000005</v>
      </c>
      <c r="F49" s="171">
        <v>-0.27618780000000004</v>
      </c>
    </row>
    <row r="50" spans="1:6" x14ac:dyDescent="0.25">
      <c r="A50" s="2">
        <f t="shared" ca="1" si="0"/>
        <v>2048</v>
      </c>
      <c r="B50" s="171">
        <v>-20.084925800000001</v>
      </c>
      <c r="C50" s="171">
        <v>-15.1891558</v>
      </c>
      <c r="D50" s="171">
        <v>-8.8030378000000002</v>
      </c>
      <c r="E50" s="171">
        <v>-3.5024248000000009</v>
      </c>
      <c r="F50" s="171">
        <v>-0.59164379999999905</v>
      </c>
    </row>
    <row r="51" spans="1:6" x14ac:dyDescent="0.25">
      <c r="A51" s="2">
        <f ca="1">A50+1</f>
        <v>2049</v>
      </c>
      <c r="B51" s="171">
        <v>-21.366515800000002</v>
      </c>
      <c r="C51" s="171">
        <v>-16.411215800000001</v>
      </c>
      <c r="D51" s="171">
        <v>-10.049865800000001</v>
      </c>
      <c r="E51" s="171">
        <v>-4.3043988000000004</v>
      </c>
      <c r="F51" s="171">
        <v>-0.97882979999999997</v>
      </c>
    </row>
    <row r="52" spans="1:6" x14ac:dyDescent="0.25">
      <c r="A52" s="2">
        <f t="shared" ca="1" si="0"/>
        <v>2050</v>
      </c>
      <c r="B52" s="171">
        <v>-22.603075800000003</v>
      </c>
      <c r="C52" s="171">
        <v>-17.778865800000002</v>
      </c>
      <c r="D52" s="171">
        <v>-11.340175800000001</v>
      </c>
      <c r="E52" s="171">
        <v>-5.2202178000000004</v>
      </c>
      <c r="F52" s="171">
        <v>-1.4495878000000002</v>
      </c>
    </row>
    <row r="53" spans="1:6" x14ac:dyDescent="0.25">
      <c r="A53" s="2">
        <f t="shared" ca="1" si="0"/>
        <v>2051</v>
      </c>
      <c r="B53" s="171">
        <v>-23.757725800000003</v>
      </c>
      <c r="C53" s="171">
        <v>-19.047995800000002</v>
      </c>
      <c r="D53" s="171">
        <v>-12.631285800000001</v>
      </c>
      <c r="E53" s="171">
        <v>-6.2429978000000004</v>
      </c>
      <c r="F53" s="171">
        <v>-2.0146408000000005</v>
      </c>
    </row>
    <row r="54" spans="1:6" x14ac:dyDescent="0.25">
      <c r="A54" s="2">
        <f t="shared" ca="1" si="0"/>
        <v>2052</v>
      </c>
      <c r="B54" s="171">
        <v>-24.877865800000002</v>
      </c>
      <c r="C54" s="171">
        <v>-20.363245800000001</v>
      </c>
      <c r="D54" s="171">
        <v>-13.923965800000001</v>
      </c>
      <c r="E54" s="171">
        <v>-7.3567058000000012</v>
      </c>
      <c r="F54" s="171">
        <v>-2.6819068000000001</v>
      </c>
    </row>
    <row r="55" spans="1:6" x14ac:dyDescent="0.25">
      <c r="A55" s="2">
        <f ca="1">A54+1</f>
        <v>2053</v>
      </c>
      <c r="B55" s="171">
        <v>-25.967145800000001</v>
      </c>
      <c r="C55" s="171">
        <v>-21.4685758</v>
      </c>
      <c r="D55" s="171">
        <v>-15.133295800000001</v>
      </c>
      <c r="E55" s="171">
        <v>-8.4661118000000002</v>
      </c>
      <c r="F55" s="171">
        <v>-3.4533077999999908</v>
      </c>
    </row>
    <row r="56" spans="1:6" x14ac:dyDescent="0.25">
      <c r="A56" s="2">
        <f t="shared" ca="1" si="0"/>
        <v>2054</v>
      </c>
      <c r="B56" s="171">
        <v>-27.0220558</v>
      </c>
      <c r="C56" s="171">
        <v>-22.4973858</v>
      </c>
      <c r="D56" s="171">
        <v>-16.2964758</v>
      </c>
      <c r="E56" s="171">
        <v>-9.5812158000000007</v>
      </c>
      <c r="F56" s="171">
        <v>-4.3236608000000007</v>
      </c>
    </row>
    <row r="57" spans="1:6" x14ac:dyDescent="0.25">
      <c r="A57" s="2">
        <f t="shared" ca="1" si="0"/>
        <v>2055</v>
      </c>
      <c r="B57" s="171">
        <v>-28.045735800000003</v>
      </c>
      <c r="C57" s="171">
        <v>-23.4888458</v>
      </c>
      <c r="D57" s="171">
        <v>-17.386525800000001</v>
      </c>
      <c r="E57" s="171">
        <v>-10.707245800000001</v>
      </c>
      <c r="F57" s="171">
        <v>-5.2788528000000001</v>
      </c>
    </row>
  </sheetData>
  <mergeCells count="9">
    <mergeCell ref="J1:N1"/>
    <mergeCell ref="K2:M2"/>
    <mergeCell ref="A16:B16"/>
    <mergeCell ref="H4:L4"/>
    <mergeCell ref="H27:I27"/>
    <mergeCell ref="A19:B19"/>
    <mergeCell ref="A22:B22"/>
    <mergeCell ref="B25:F25"/>
    <mergeCell ref="A24:A25"/>
  </mergeCells>
  <pageMargins left="0.7" right="0.7" top="0.75" bottom="0.75" header="0.3" footer="0.3"/>
  <pageSetup paperSize="9" scale="59" orientation="portrait"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C2:I29"/>
  <sheetViews>
    <sheetView zoomScaleNormal="100" workbookViewId="0">
      <selection activeCell="G4" sqref="G4:I4"/>
    </sheetView>
  </sheetViews>
  <sheetFormatPr defaultColWidth="9.140625" defaultRowHeight="15" x14ac:dyDescent="0.25"/>
  <cols>
    <col min="1" max="3" width="9.140625" style="1"/>
    <col min="4" max="4" width="20.7109375" style="1" customWidth="1"/>
    <col min="5" max="5" width="21.5703125" style="1" customWidth="1"/>
    <col min="6" max="6" width="31.5703125" style="1" customWidth="1"/>
    <col min="7" max="7" width="28.28515625" style="1" customWidth="1"/>
    <col min="8" max="16384" width="9.140625" style="1"/>
  </cols>
  <sheetData>
    <row r="2" spans="3:9" ht="15" customHeight="1" x14ac:dyDescent="0.25">
      <c r="G2" s="183"/>
      <c r="H2" s="183"/>
      <c r="I2" s="183"/>
    </row>
    <row r="3" spans="3:9" x14ac:dyDescent="0.25">
      <c r="G3" s="183"/>
      <c r="H3" s="183"/>
      <c r="I3" s="183"/>
    </row>
    <row r="4" spans="3:9" x14ac:dyDescent="0.25">
      <c r="G4" s="186"/>
      <c r="H4" s="186"/>
      <c r="I4" s="186"/>
    </row>
    <row r="6" spans="3:9" ht="26.25" x14ac:dyDescent="0.4">
      <c r="C6" s="59" t="s">
        <v>130</v>
      </c>
    </row>
    <row r="8" spans="3:9" x14ac:dyDescent="0.25">
      <c r="C8" s="1" t="s">
        <v>70</v>
      </c>
      <c r="E8" s="60"/>
      <c r="F8" s="61"/>
      <c r="G8" s="62"/>
    </row>
    <row r="9" spans="3:9" x14ac:dyDescent="0.25">
      <c r="C9" s="1" t="s">
        <v>72</v>
      </c>
      <c r="E9" s="2"/>
      <c r="F9" s="1" t="s">
        <v>18</v>
      </c>
      <c r="G9" s="2"/>
      <c r="H9" s="63" t="s">
        <v>73</v>
      </c>
    </row>
    <row r="10" spans="3:9" x14ac:dyDescent="0.25">
      <c r="C10" s="1" t="s">
        <v>71</v>
      </c>
      <c r="F10" s="1" t="s">
        <v>18</v>
      </c>
      <c r="G10" s="2"/>
    </row>
    <row r="11" spans="3:9" x14ac:dyDescent="0.25">
      <c r="E11" s="74" t="s">
        <v>127</v>
      </c>
    </row>
    <row r="12" spans="3:9" x14ac:dyDescent="0.25">
      <c r="E12" s="74"/>
    </row>
    <row r="13" spans="3:9" ht="18" x14ac:dyDescent="0.35">
      <c r="C13" s="1" t="s">
        <v>59</v>
      </c>
      <c r="E13" s="2"/>
    </row>
    <row r="14" spans="3:9" x14ac:dyDescent="0.25">
      <c r="C14" s="1" t="s">
        <v>30</v>
      </c>
      <c r="E14" s="2"/>
      <c r="F14" s="3" t="s">
        <v>31</v>
      </c>
      <c r="G14" s="2"/>
    </row>
    <row r="17" spans="3:8" x14ac:dyDescent="0.25">
      <c r="C17" s="64" t="s">
        <v>68</v>
      </c>
    </row>
    <row r="18" spans="3:8" x14ac:dyDescent="0.25">
      <c r="C18" s="1" t="s">
        <v>69</v>
      </c>
    </row>
    <row r="19" spans="3:8" ht="15.75" thickBot="1" x14ac:dyDescent="0.3">
      <c r="C19" s="1" t="s">
        <v>44</v>
      </c>
    </row>
    <row r="20" spans="3:8" ht="18" thickBot="1" x14ac:dyDescent="0.3">
      <c r="C20" s="242" t="s">
        <v>29</v>
      </c>
      <c r="D20" s="243"/>
      <c r="E20" s="72" t="s">
        <v>54</v>
      </c>
      <c r="F20" s="72" t="s">
        <v>55</v>
      </c>
      <c r="G20" s="73" t="s">
        <v>43</v>
      </c>
    </row>
    <row r="21" spans="3:8" ht="17.25" x14ac:dyDescent="0.25">
      <c r="C21" s="244" t="s">
        <v>21</v>
      </c>
      <c r="D21" s="244"/>
      <c r="E21" s="65"/>
      <c r="F21" s="65"/>
      <c r="G21" s="65">
        <f>E21+F21</f>
        <v>0</v>
      </c>
      <c r="H21" s="1" t="s">
        <v>56</v>
      </c>
    </row>
    <row r="22" spans="3:8" ht="17.25" x14ac:dyDescent="0.25">
      <c r="C22" s="241" t="s">
        <v>22</v>
      </c>
      <c r="D22" s="241"/>
      <c r="E22" s="2"/>
      <c r="F22" s="2"/>
      <c r="G22" s="2">
        <f t="shared" ref="G22:G28" si="0">E22+F22</f>
        <v>0</v>
      </c>
      <c r="H22" s="1" t="s">
        <v>56</v>
      </c>
    </row>
    <row r="23" spans="3:8" ht="17.25" x14ac:dyDescent="0.25">
      <c r="C23" s="241" t="s">
        <v>23</v>
      </c>
      <c r="D23" s="241"/>
      <c r="E23" s="2"/>
      <c r="F23" s="2"/>
      <c r="G23" s="2">
        <f t="shared" si="0"/>
        <v>0</v>
      </c>
      <c r="H23" s="1" t="s">
        <v>56</v>
      </c>
    </row>
    <row r="24" spans="3:8" ht="17.25" x14ac:dyDescent="0.25">
      <c r="C24" s="241" t="s">
        <v>24</v>
      </c>
      <c r="D24" s="241"/>
      <c r="E24" s="2"/>
      <c r="F24" s="2"/>
      <c r="G24" s="2">
        <f t="shared" si="0"/>
        <v>0</v>
      </c>
      <c r="H24" s="1" t="s">
        <v>56</v>
      </c>
    </row>
    <row r="25" spans="3:8" ht="17.25" x14ac:dyDescent="0.25">
      <c r="C25" s="241" t="s">
        <v>25</v>
      </c>
      <c r="D25" s="241"/>
      <c r="E25" s="2"/>
      <c r="F25" s="2"/>
      <c r="G25" s="2">
        <f t="shared" si="0"/>
        <v>0</v>
      </c>
      <c r="H25" s="1" t="s">
        <v>56</v>
      </c>
    </row>
    <row r="26" spans="3:8" ht="17.25" x14ac:dyDescent="0.25">
      <c r="C26" s="241" t="s">
        <v>27</v>
      </c>
      <c r="D26" s="241"/>
      <c r="E26" s="2"/>
      <c r="F26" s="2"/>
      <c r="G26" s="2">
        <f t="shared" si="0"/>
        <v>0</v>
      </c>
      <c r="H26" s="1" t="s">
        <v>56</v>
      </c>
    </row>
    <row r="27" spans="3:8" ht="17.25" x14ac:dyDescent="0.25">
      <c r="C27" s="241" t="s">
        <v>26</v>
      </c>
      <c r="D27" s="241"/>
      <c r="E27" s="2"/>
      <c r="F27" s="2"/>
      <c r="G27" s="2">
        <f t="shared" si="0"/>
        <v>0</v>
      </c>
      <c r="H27" s="1" t="s">
        <v>56</v>
      </c>
    </row>
    <row r="28" spans="3:8" ht="18" thickBot="1" x14ac:dyDescent="0.3">
      <c r="C28" s="241" t="s">
        <v>28</v>
      </c>
      <c r="D28" s="241"/>
      <c r="E28" s="2"/>
      <c r="F28" s="2"/>
      <c r="G28" s="66">
        <f t="shared" si="0"/>
        <v>0</v>
      </c>
      <c r="H28" s="1" t="s">
        <v>56</v>
      </c>
    </row>
    <row r="29" spans="3:8" ht="18" thickBot="1" x14ac:dyDescent="0.3">
      <c r="G29" s="67">
        <f>SUM(G21:G28)</f>
        <v>0</v>
      </c>
      <c r="H29" s="1" t="s">
        <v>56</v>
      </c>
    </row>
  </sheetData>
  <mergeCells count="11">
    <mergeCell ref="C27:D27"/>
    <mergeCell ref="C28:D28"/>
    <mergeCell ref="G2:I3"/>
    <mergeCell ref="G4:I4"/>
    <mergeCell ref="C20:D20"/>
    <mergeCell ref="C21:D21"/>
    <mergeCell ref="C22:D22"/>
    <mergeCell ref="C23:D23"/>
    <mergeCell ref="C24:D24"/>
    <mergeCell ref="C25:D25"/>
    <mergeCell ref="C26:D26"/>
  </mergeCells>
  <pageMargins left="0.7" right="0.7" top="0.75" bottom="0.75" header="0.3" footer="0.3"/>
  <pageSetup paperSize="9" scale="5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4</xdr:col>
                    <xdr:colOff>152400</xdr:colOff>
                    <xdr:row>9</xdr:row>
                    <xdr:rowOff>0</xdr:rowOff>
                  </from>
                  <to>
                    <xdr:col>4</xdr:col>
                    <xdr:colOff>1019175</xdr:colOff>
                    <xdr:row>10</xdr:row>
                    <xdr:rowOff>19050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4</xdr:col>
                    <xdr:colOff>152400</xdr:colOff>
                    <xdr:row>9</xdr:row>
                    <xdr:rowOff>0</xdr:rowOff>
                  </from>
                  <to>
                    <xdr:col>4</xdr:col>
                    <xdr:colOff>1019175</xdr:colOff>
                    <xdr:row>10</xdr:row>
                    <xdr:rowOff>19050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31"/>
  <sheetViews>
    <sheetView zoomScaleNormal="100" workbookViewId="0">
      <selection activeCell="F29" sqref="F29"/>
    </sheetView>
  </sheetViews>
  <sheetFormatPr defaultColWidth="9" defaultRowHeight="15" x14ac:dyDescent="0.25"/>
  <cols>
    <col min="1" max="2" width="9" style="4"/>
    <col min="3" max="3" width="28.28515625" style="4" customWidth="1"/>
    <col min="4" max="4" width="10.85546875" style="4" customWidth="1"/>
    <col min="5" max="5" width="9" style="4"/>
    <col min="6" max="6" width="10.42578125" style="4" bestFit="1" customWidth="1"/>
    <col min="7" max="7" width="4.42578125" style="4" bestFit="1" customWidth="1"/>
    <col min="8" max="8" width="9" style="4"/>
    <col min="9" max="9" width="17.140625" style="4" customWidth="1"/>
    <col min="10" max="16384" width="9" style="4"/>
  </cols>
  <sheetData>
    <row r="1" spans="1:9" s="1" customFormat="1" x14ac:dyDescent="0.25"/>
    <row r="2" spans="1:9" s="1" customFormat="1" ht="15" customHeight="1" x14ac:dyDescent="0.25">
      <c r="G2" s="183" t="s">
        <v>10</v>
      </c>
      <c r="H2" s="183"/>
      <c r="I2" s="183"/>
    </row>
    <row r="3" spans="1:9" s="1" customFormat="1" x14ac:dyDescent="0.25">
      <c r="G3" s="183"/>
      <c r="H3" s="183"/>
      <c r="I3" s="183"/>
    </row>
    <row r="4" spans="1:9" s="1" customFormat="1" x14ac:dyDescent="0.25">
      <c r="G4" s="186" t="s">
        <v>124</v>
      </c>
      <c r="H4" s="186"/>
      <c r="I4" s="186"/>
    </row>
    <row r="6" spans="1:9" ht="18.75" x14ac:dyDescent="0.3">
      <c r="A6" s="14" t="s">
        <v>98</v>
      </c>
    </row>
    <row r="8" spans="1:9" x14ac:dyDescent="0.25">
      <c r="A8" s="4" t="s">
        <v>97</v>
      </c>
    </row>
    <row r="9" spans="1:9" ht="10.5" customHeight="1" x14ac:dyDescent="0.25"/>
    <row r="10" spans="1:9" x14ac:dyDescent="0.25">
      <c r="C10" s="12" t="s">
        <v>96</v>
      </c>
    </row>
    <row r="11" spans="1:9" ht="17.25" x14ac:dyDescent="0.25">
      <c r="C11" s="4" t="s">
        <v>95</v>
      </c>
      <c r="D11" s="13"/>
      <c r="E11" s="4" t="s">
        <v>56</v>
      </c>
      <c r="F11" s="10" t="str">
        <f t="shared" ref="F11:F18" si="0">IF(D11&lt;0,"ATH","")</f>
        <v/>
      </c>
    </row>
    <row r="12" spans="1:9" ht="17.25" x14ac:dyDescent="0.25">
      <c r="C12" s="4" t="s">
        <v>94</v>
      </c>
      <c r="D12" s="13"/>
      <c r="E12" s="4" t="s">
        <v>56</v>
      </c>
      <c r="F12" s="10" t="str">
        <f t="shared" si="0"/>
        <v/>
      </c>
    </row>
    <row r="13" spans="1:9" ht="17.25" x14ac:dyDescent="0.25">
      <c r="C13" s="4" t="s">
        <v>38</v>
      </c>
      <c r="D13" s="13"/>
      <c r="E13" s="4" t="s">
        <v>56</v>
      </c>
      <c r="F13" s="10" t="str">
        <f t="shared" si="0"/>
        <v/>
      </c>
    </row>
    <row r="14" spans="1:9" ht="17.25" x14ac:dyDescent="0.25">
      <c r="C14" s="4" t="s">
        <v>93</v>
      </c>
      <c r="D14" s="13"/>
      <c r="E14" s="4" t="s">
        <v>56</v>
      </c>
      <c r="F14" s="10" t="str">
        <f t="shared" si="0"/>
        <v/>
      </c>
    </row>
    <row r="15" spans="1:9" ht="17.25" x14ac:dyDescent="0.25">
      <c r="C15" s="4" t="s">
        <v>92</v>
      </c>
      <c r="D15" s="13"/>
      <c r="E15" s="4" t="s">
        <v>56</v>
      </c>
      <c r="F15" s="10" t="str">
        <f t="shared" si="0"/>
        <v/>
      </c>
    </row>
    <row r="16" spans="1:9" ht="17.25" x14ac:dyDescent="0.25">
      <c r="C16" s="4" t="s">
        <v>91</v>
      </c>
      <c r="D16" s="13"/>
      <c r="E16" s="4" t="s">
        <v>90</v>
      </c>
      <c r="F16" s="10" t="str">
        <f t="shared" si="0"/>
        <v/>
      </c>
    </row>
    <row r="17" spans="3:7" ht="17.25" x14ac:dyDescent="0.25">
      <c r="C17" s="4" t="s">
        <v>89</v>
      </c>
      <c r="D17" s="13"/>
      <c r="E17" s="4" t="s">
        <v>56</v>
      </c>
      <c r="F17" s="10" t="str">
        <f t="shared" si="0"/>
        <v/>
      </c>
    </row>
    <row r="18" spans="3:7" ht="17.25" x14ac:dyDescent="0.25">
      <c r="C18" s="4" t="s">
        <v>88</v>
      </c>
      <c r="D18" s="13"/>
      <c r="E18" s="4" t="s">
        <v>56</v>
      </c>
      <c r="F18" s="10" t="str">
        <f t="shared" si="0"/>
        <v/>
      </c>
    </row>
    <row r="20" spans="3:7" x14ac:dyDescent="0.25">
      <c r="C20" s="4" t="s">
        <v>87</v>
      </c>
      <c r="D20" s="95">
        <v>0</v>
      </c>
      <c r="F20" s="10" t="str">
        <f>IF(OR(D20&gt;1,D20&lt;0),"ATH","")</f>
        <v/>
      </c>
    </row>
    <row r="21" spans="3:7" x14ac:dyDescent="0.25">
      <c r="C21" s="5" t="s">
        <v>84</v>
      </c>
      <c r="D21" s="7">
        <f>ROUND((D11*Töflur!C2+D12*Töflur!C3+D13*Töflur!C4+D14*Töflur!C5+D15*Töflur!C6+D16*Töflur!C7+D17*Töflur!C8+D18*Töflur!C9)/(1-D20),0)/1000</f>
        <v>0</v>
      </c>
      <c r="E21" s="5" t="s">
        <v>86</v>
      </c>
    </row>
    <row r="22" spans="3:7" x14ac:dyDescent="0.25">
      <c r="C22" s="5" t="s">
        <v>84</v>
      </c>
      <c r="D22" s="6">
        <f>D21/8766</f>
        <v>0</v>
      </c>
      <c r="E22" s="5" t="s">
        <v>85</v>
      </c>
    </row>
    <row r="23" spans="3:7" x14ac:dyDescent="0.25">
      <c r="C23" s="5" t="s">
        <v>84</v>
      </c>
      <c r="D23" s="6">
        <f>D21/277.777777777777</f>
        <v>0</v>
      </c>
      <c r="E23" s="5" t="s">
        <v>83</v>
      </c>
    </row>
    <row r="25" spans="3:7" x14ac:dyDescent="0.25">
      <c r="C25" s="12" t="s">
        <v>82</v>
      </c>
      <c r="D25" s="12"/>
      <c r="E25" s="12"/>
      <c r="F25" s="12"/>
    </row>
    <row r="26" spans="3:7" x14ac:dyDescent="0.25">
      <c r="C26" s="4" t="s">
        <v>81</v>
      </c>
      <c r="D26" s="11"/>
      <c r="E26" s="4" t="s">
        <v>79</v>
      </c>
      <c r="F26" s="10" t="str">
        <f>IF(D26&lt;0,"ATH","")</f>
        <v/>
      </c>
    </row>
    <row r="27" spans="3:7" x14ac:dyDescent="0.25">
      <c r="C27" s="4" t="s">
        <v>80</v>
      </c>
      <c r="D27" s="11"/>
      <c r="E27" s="4" t="s">
        <v>79</v>
      </c>
      <c r="F27" s="10" t="str">
        <f>IF(OR(D27&lt;0,D26-D27&lt;0),"ATH","")</f>
        <v/>
      </c>
    </row>
    <row r="28" spans="3:7" x14ac:dyDescent="0.25">
      <c r="D28" s="9"/>
    </row>
    <row r="29" spans="3:7" x14ac:dyDescent="0.25">
      <c r="C29" s="5" t="s">
        <v>78</v>
      </c>
      <c r="D29" s="5"/>
      <c r="E29" s="5"/>
      <c r="F29" s="8">
        <f>IF(($D$26-$D$27)&lt;=0,0,($D$21*1000*3600/VLOOKUP($D$26-$D$27,Töflur!$F$4:$H$18,2))/(8766*60*60)*1000)</f>
        <v>0</v>
      </c>
      <c r="G29" s="5" t="s">
        <v>77</v>
      </c>
    </row>
    <row r="30" spans="3:7" ht="17.25" x14ac:dyDescent="0.25">
      <c r="C30" s="5" t="s">
        <v>76</v>
      </c>
      <c r="D30" s="5"/>
      <c r="E30" s="5"/>
      <c r="F30" s="7">
        <f>$F$29*(8766*60*60)/1000</f>
        <v>0</v>
      </c>
      <c r="G30" s="5" t="s">
        <v>56</v>
      </c>
    </row>
    <row r="31" spans="3:7" x14ac:dyDescent="0.25">
      <c r="C31" s="5" t="s">
        <v>75</v>
      </c>
      <c r="D31" s="5"/>
      <c r="E31" s="5"/>
      <c r="F31" s="6">
        <f>IF(($D$26-$D$27)&lt;=0,0,$F$30*VLOOKUP($D$26-$D$27,Töflur!$J$4:$L$24,3)/1000)</f>
        <v>0</v>
      </c>
      <c r="G31" s="5" t="s">
        <v>74</v>
      </c>
    </row>
  </sheetData>
  <sheetProtection algorithmName="SHA-512" hashValue="4IZ6DTyILqEANPOK5BuZ7o6O/FQl0EguBeZHYxP5dDh/NgST1THpoRRkdC9duUrCR3kl9zjDcxZ+duaZRaUxJw==" saltValue="fQDNwdXspUF3C2CgCzqKBg==" spinCount="100000" sheet="1" objects="1" scenarios="1" selectLockedCells="1"/>
  <mergeCells count="2">
    <mergeCell ref="G2:I3"/>
    <mergeCell ref="G4:I4"/>
  </mergeCells>
  <pageMargins left="0.7" right="0.7" top="0.75" bottom="0.75" header="0.3" footer="0.3"/>
  <pageSetup paperSize="9" scale="81" orientation="portrait" r:id="rId1"/>
  <headerFooter>
    <oddHeader>&amp;R&amp;G</oddHeader>
  </headerFooter>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L24"/>
  <sheetViews>
    <sheetView workbookViewId="0">
      <selection activeCell="G23" sqref="G23"/>
    </sheetView>
  </sheetViews>
  <sheetFormatPr defaultColWidth="9.140625" defaultRowHeight="15" x14ac:dyDescent="0.25"/>
  <cols>
    <col min="1" max="1" width="9.140625" style="15"/>
    <col min="2" max="2" width="20.140625" style="15" bestFit="1" customWidth="1"/>
    <col min="3" max="3" width="4.85546875" style="15" bestFit="1" customWidth="1"/>
    <col min="4" max="4" width="7.42578125" style="15" bestFit="1" customWidth="1"/>
    <col min="5" max="5" width="9.140625" style="15"/>
    <col min="6" max="6" width="6.42578125" style="15" bestFit="1" customWidth="1"/>
    <col min="7" max="7" width="9.28515625" style="15" bestFit="1" customWidth="1"/>
    <col min="8" max="8" width="9.42578125" style="15" bestFit="1" customWidth="1"/>
    <col min="9" max="9" width="9.140625" style="15"/>
    <col min="10" max="10" width="7.42578125" style="15" bestFit="1" customWidth="1"/>
    <col min="11" max="11" width="7" style="15" bestFit="1" customWidth="1"/>
    <col min="12" max="12" width="9.5703125" style="15" bestFit="1" customWidth="1"/>
    <col min="13" max="16384" width="9.140625" style="15"/>
  </cols>
  <sheetData>
    <row r="1" spans="2:12" x14ac:dyDescent="0.25">
      <c r="B1" s="245" t="s">
        <v>113</v>
      </c>
      <c r="C1" s="245"/>
      <c r="D1" s="245"/>
      <c r="F1" s="245" t="s">
        <v>112</v>
      </c>
      <c r="G1" s="245"/>
      <c r="H1" s="245"/>
      <c r="J1" s="245" t="s">
        <v>111</v>
      </c>
      <c r="K1" s="245"/>
      <c r="L1" s="245"/>
    </row>
    <row r="2" spans="2:12" x14ac:dyDescent="0.25">
      <c r="B2" s="58" t="s">
        <v>95</v>
      </c>
      <c r="C2" s="57">
        <v>75</v>
      </c>
      <c r="D2" s="56" t="s">
        <v>99</v>
      </c>
      <c r="F2" s="55" t="s">
        <v>110</v>
      </c>
      <c r="G2" s="246" t="s">
        <v>109</v>
      </c>
      <c r="H2" s="247"/>
      <c r="J2" s="54" t="s">
        <v>108</v>
      </c>
      <c r="K2" s="53" t="s">
        <v>107</v>
      </c>
      <c r="L2" s="53" t="s">
        <v>106</v>
      </c>
    </row>
    <row r="3" spans="2:12" ht="18.75" thickBot="1" x14ac:dyDescent="0.3">
      <c r="B3" s="44" t="s">
        <v>94</v>
      </c>
      <c r="C3" s="43">
        <v>56</v>
      </c>
      <c r="D3" s="42" t="s">
        <v>99</v>
      </c>
      <c r="F3" s="50" t="s">
        <v>103</v>
      </c>
      <c r="G3" s="52" t="s">
        <v>105</v>
      </c>
      <c r="H3" s="51" t="s">
        <v>104</v>
      </c>
      <c r="J3" s="50" t="s">
        <v>103</v>
      </c>
      <c r="K3" s="50" t="s">
        <v>102</v>
      </c>
      <c r="L3" s="49" t="s">
        <v>101</v>
      </c>
    </row>
    <row r="4" spans="2:12" x14ac:dyDescent="0.25">
      <c r="B4" s="41" t="s">
        <v>38</v>
      </c>
      <c r="C4" s="40">
        <v>85</v>
      </c>
      <c r="D4" s="39" t="s">
        <v>99</v>
      </c>
      <c r="F4" s="48">
        <v>5</v>
      </c>
      <c r="G4" s="34">
        <v>20934</v>
      </c>
      <c r="H4" s="33">
        <v>5.8149999999999995</v>
      </c>
      <c r="J4" s="24">
        <v>0.01</v>
      </c>
      <c r="K4" s="47">
        <v>1E-3</v>
      </c>
      <c r="L4" s="46">
        <v>999.86825748530316</v>
      </c>
    </row>
    <row r="5" spans="2:12" x14ac:dyDescent="0.25">
      <c r="B5" s="44" t="s">
        <v>93</v>
      </c>
      <c r="C5" s="43">
        <v>50</v>
      </c>
      <c r="D5" s="42" t="s">
        <v>99</v>
      </c>
      <c r="F5" s="32">
        <v>10</v>
      </c>
      <c r="G5" s="31">
        <v>41868</v>
      </c>
      <c r="H5" s="30">
        <v>11.629999999999999</v>
      </c>
      <c r="J5" s="21">
        <v>5</v>
      </c>
      <c r="K5" s="45">
        <v>21.02</v>
      </c>
      <c r="L5" s="19">
        <v>999.99188424541455</v>
      </c>
    </row>
    <row r="6" spans="2:12" x14ac:dyDescent="0.25">
      <c r="B6" s="41" t="s">
        <v>92</v>
      </c>
      <c r="C6" s="40">
        <v>52</v>
      </c>
      <c r="D6" s="39" t="s">
        <v>99</v>
      </c>
      <c r="F6" s="35">
        <v>15</v>
      </c>
      <c r="G6" s="34">
        <v>62802</v>
      </c>
      <c r="H6" s="33">
        <v>17.445</v>
      </c>
      <c r="J6" s="24">
        <v>10</v>
      </c>
      <c r="K6" s="23">
        <v>42.021999999999998</v>
      </c>
      <c r="L6" s="22">
        <v>999.72810799009108</v>
      </c>
    </row>
    <row r="7" spans="2:12" x14ac:dyDescent="0.25">
      <c r="B7" s="44" t="s">
        <v>91</v>
      </c>
      <c r="C7" s="43">
        <v>9722.2000000000007</v>
      </c>
      <c r="D7" s="42" t="s">
        <v>100</v>
      </c>
      <c r="F7" s="32">
        <v>20</v>
      </c>
      <c r="G7" s="31">
        <v>83736</v>
      </c>
      <c r="H7" s="30">
        <v>23.259999999999998</v>
      </c>
      <c r="J7" s="21">
        <v>15</v>
      </c>
      <c r="K7" s="20">
        <v>62.981999999999999</v>
      </c>
      <c r="L7" s="19">
        <v>999.12854868827731</v>
      </c>
    </row>
    <row r="8" spans="2:12" x14ac:dyDescent="0.25">
      <c r="B8" s="41" t="s">
        <v>89</v>
      </c>
      <c r="C8" s="40">
        <v>35</v>
      </c>
      <c r="D8" s="39" t="s">
        <v>99</v>
      </c>
      <c r="F8" s="35">
        <v>25</v>
      </c>
      <c r="G8" s="34">
        <v>104670</v>
      </c>
      <c r="H8" s="33">
        <v>29.074999999999999</v>
      </c>
      <c r="J8" s="24">
        <v>20</v>
      </c>
      <c r="K8" s="23">
        <v>83.915000000000006</v>
      </c>
      <c r="L8" s="22">
        <v>998.23363613988238</v>
      </c>
    </row>
    <row r="9" spans="2:12" x14ac:dyDescent="0.25">
      <c r="B9" s="38" t="s">
        <v>88</v>
      </c>
      <c r="C9" s="37">
        <v>60</v>
      </c>
      <c r="D9" s="36" t="s">
        <v>99</v>
      </c>
      <c r="F9" s="32">
        <v>30</v>
      </c>
      <c r="G9" s="31">
        <v>125604</v>
      </c>
      <c r="H9" s="30">
        <v>34.89</v>
      </c>
      <c r="J9" s="21">
        <v>25</v>
      </c>
      <c r="K9" s="20">
        <v>104.83</v>
      </c>
      <c r="L9" s="19">
        <v>997.07511766644416</v>
      </c>
    </row>
    <row r="10" spans="2:12" x14ac:dyDescent="0.25">
      <c r="F10" s="35">
        <v>35</v>
      </c>
      <c r="G10" s="34">
        <v>146538</v>
      </c>
      <c r="H10" s="33">
        <v>40.704999999999998</v>
      </c>
      <c r="J10" s="24">
        <v>30</v>
      </c>
      <c r="K10" s="23">
        <v>125.74</v>
      </c>
      <c r="L10" s="22">
        <v>995.67827010315762</v>
      </c>
    </row>
    <row r="11" spans="2:12" x14ac:dyDescent="0.25">
      <c r="F11" s="32">
        <v>40</v>
      </c>
      <c r="G11" s="31">
        <v>167472</v>
      </c>
      <c r="H11" s="30">
        <v>46.519999999999996</v>
      </c>
      <c r="J11" s="21">
        <v>35</v>
      </c>
      <c r="K11" s="20">
        <v>146.63999999999999</v>
      </c>
      <c r="L11" s="19">
        <v>994.0634683312021</v>
      </c>
    </row>
    <row r="12" spans="2:12" x14ac:dyDescent="0.25">
      <c r="F12" s="35">
        <v>45</v>
      </c>
      <c r="G12" s="34">
        <v>188406</v>
      </c>
      <c r="H12" s="33">
        <v>52.335000000000001</v>
      </c>
      <c r="J12" s="24">
        <v>40</v>
      </c>
      <c r="K12" s="23">
        <v>167.53</v>
      </c>
      <c r="L12" s="22">
        <v>992.24731862898273</v>
      </c>
    </row>
    <row r="13" spans="2:12" x14ac:dyDescent="0.25">
      <c r="F13" s="32">
        <v>50</v>
      </c>
      <c r="G13" s="31">
        <v>209340</v>
      </c>
      <c r="H13" s="30">
        <v>58.15</v>
      </c>
      <c r="J13" s="21">
        <v>45</v>
      </c>
      <c r="K13" s="20">
        <v>188.44</v>
      </c>
      <c r="L13" s="19">
        <v>990.2434914784377</v>
      </c>
    </row>
    <row r="14" spans="2:12" x14ac:dyDescent="0.25">
      <c r="F14" s="35">
        <v>55</v>
      </c>
      <c r="G14" s="34">
        <v>230274</v>
      </c>
      <c r="H14" s="33">
        <v>63.964999999999996</v>
      </c>
      <c r="J14" s="24">
        <v>50</v>
      </c>
      <c r="K14" s="23">
        <v>209.34</v>
      </c>
      <c r="L14" s="22">
        <v>988.06334287327047</v>
      </c>
    </row>
    <row r="15" spans="2:12" x14ac:dyDescent="0.25">
      <c r="F15" s="32">
        <v>60</v>
      </c>
      <c r="G15" s="31">
        <v>251208</v>
      </c>
      <c r="H15" s="30">
        <v>69.78</v>
      </c>
      <c r="J15" s="21">
        <v>55</v>
      </c>
      <c r="K15" s="20">
        <v>230.26</v>
      </c>
      <c r="L15" s="19">
        <v>985.71638424812852</v>
      </c>
    </row>
    <row r="16" spans="2:12" x14ac:dyDescent="0.25">
      <c r="F16" s="35">
        <v>65</v>
      </c>
      <c r="G16" s="34">
        <v>272142</v>
      </c>
      <c r="H16" s="33">
        <v>75.594999999999999</v>
      </c>
      <c r="J16" s="24">
        <v>60</v>
      </c>
      <c r="K16" s="23">
        <v>251.18</v>
      </c>
      <c r="L16" s="22">
        <v>983.21064237956034</v>
      </c>
    </row>
    <row r="17" spans="6:12" x14ac:dyDescent="0.25">
      <c r="F17" s="32">
        <v>70</v>
      </c>
      <c r="G17" s="31">
        <v>293076</v>
      </c>
      <c r="H17" s="30">
        <v>81.41</v>
      </c>
      <c r="J17" s="21">
        <v>65</v>
      </c>
      <c r="K17" s="20">
        <v>272.12</v>
      </c>
      <c r="L17" s="19">
        <v>980.55293818535108</v>
      </c>
    </row>
    <row r="18" spans="6:12" x14ac:dyDescent="0.25">
      <c r="F18" s="29">
        <v>75</v>
      </c>
      <c r="G18" s="28">
        <v>314010</v>
      </c>
      <c r="H18" s="27">
        <v>87.224999999999994</v>
      </c>
      <c r="J18" s="24">
        <v>70</v>
      </c>
      <c r="K18" s="26">
        <v>293.07</v>
      </c>
      <c r="L18" s="22">
        <v>977.7491049721865</v>
      </c>
    </row>
    <row r="19" spans="6:12" x14ac:dyDescent="0.25">
      <c r="J19" s="21">
        <v>75</v>
      </c>
      <c r="K19" s="25">
        <v>314.02999999999997</v>
      </c>
      <c r="L19" s="19">
        <v>974.8041609385624</v>
      </c>
    </row>
    <row r="20" spans="6:12" x14ac:dyDescent="0.25">
      <c r="J20" s="24">
        <v>80</v>
      </c>
      <c r="K20" s="23">
        <v>335.02</v>
      </c>
      <c r="L20" s="22">
        <v>971.72244674148612</v>
      </c>
    </row>
    <row r="21" spans="6:12" x14ac:dyDescent="0.25">
      <c r="J21" s="21">
        <v>85</v>
      </c>
      <c r="K21" s="20">
        <v>356.02</v>
      </c>
      <c r="L21" s="19">
        <v>968.50773611215141</v>
      </c>
    </row>
    <row r="22" spans="6:12" x14ac:dyDescent="0.25">
      <c r="J22" s="24">
        <v>90</v>
      </c>
      <c r="K22" s="23">
        <v>377.04</v>
      </c>
      <c r="L22" s="22">
        <v>965.16332548585297</v>
      </c>
    </row>
    <row r="23" spans="6:12" x14ac:dyDescent="0.25">
      <c r="J23" s="21">
        <v>95</v>
      </c>
      <c r="K23" s="20">
        <v>398.09</v>
      </c>
      <c r="L23" s="19">
        <v>961.69210714870724</v>
      </c>
    </row>
    <row r="24" spans="6:12" x14ac:dyDescent="0.25">
      <c r="J24" s="18">
        <v>100</v>
      </c>
      <c r="K24" s="17">
        <v>419.17</v>
      </c>
      <c r="L24" s="16">
        <v>958.09662933253003</v>
      </c>
    </row>
  </sheetData>
  <sheetProtection algorithmName="SHA-512" hashValue="LmvNjFRUYxNG8Vmqf88QzfFKdSqHWD+2b06b90o42W+hVsNwPrfXYhAgGAs2ZmDT48H9tQ4tMpRvZ3e8ZK/S1w==" saltValue="y4LDpXQ6C5uWJ6HZ4iMeGQ==" spinCount="100000" sheet="1" objects="1" scenarios="1" selectLockedCells="1"/>
  <mergeCells count="4">
    <mergeCell ref="B1:D1"/>
    <mergeCell ref="G2:H2"/>
    <mergeCell ref="F1:H1"/>
    <mergeCell ref="J1:L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697E933855BC74CB49F91DAAF386B44" ma:contentTypeVersion="87" ma:contentTypeDescription="Create a new document." ma:contentTypeScope="" ma:versionID="f421ba67cb0a3728062dc52fe1938185">
  <xsd:schema xmlns:xsd="http://www.w3.org/2001/XMLSchema" xmlns:xs="http://www.w3.org/2001/XMLSchema" xmlns:p="http://schemas.microsoft.com/office/2006/metadata/properties" xmlns:ns2="2e3bb5ff-bc51-4b89-8c5e-fda7b77a98a0" xmlns:ns3="0eb3c2c9-e7bb-4f0b-9aca-2d6fc15077b7" xmlns:ns4="963d245e-c593-4d27-a1ac-1e115cd80dec" xmlns:ns5="14bfd2bb-3d4a-4549-9197-f3410a8da64b" xmlns:ns6="4ed0b6fa-75fa-4f7a-b810-952685b9f6dc" xmlns:ns7="c09805c2-ee7f-4745-9a60-9f7bb08d63ef" xmlns:ns8="abbeec68-b05e-4e2e-88e5-2ac3e13fe809" xmlns:ns9="436612ff-6474-4e2f-bfeb-e2231a7a0513" targetNamespace="http://schemas.microsoft.com/office/2006/metadata/properties" ma:root="true" ma:fieldsID="89e77473fd9493d8c89054c779e0fe1c" ns2:_="" ns3:_="" ns4:_="" ns5:_="" ns6:_="" ns7:_="" ns8:_="" ns9:_="">
    <xsd:import namespace="2e3bb5ff-bc51-4b89-8c5e-fda7b77a98a0"/>
    <xsd:import namespace="0eb3c2c9-e7bb-4f0b-9aca-2d6fc15077b7"/>
    <xsd:import namespace="963d245e-c593-4d27-a1ac-1e115cd80dec"/>
    <xsd:import namespace="14bfd2bb-3d4a-4549-9197-f3410a8da64b"/>
    <xsd:import namespace="4ed0b6fa-75fa-4f7a-b810-952685b9f6dc"/>
    <xsd:import namespace="c09805c2-ee7f-4745-9a60-9f7bb08d63ef"/>
    <xsd:import namespace="abbeec68-b05e-4e2e-88e5-2ac3e13fe809"/>
    <xsd:import namespace="436612ff-6474-4e2f-bfeb-e2231a7a0513"/>
    <xsd:element name="properties">
      <xsd:complexType>
        <xsd:sequence>
          <xsd:element name="documentManagement">
            <xsd:complexType>
              <xsd:all>
                <xsd:element ref="ns2:_x0030_1Name" minOccurs="0"/>
                <xsd:element ref="ns2:_x0030_2Title" minOccurs="0"/>
                <xsd:element ref="ns2:_x0030_4Category" minOccurs="0"/>
                <xsd:element ref="ns2:_x0030_5System" minOccurs="0"/>
                <xsd:element ref="ns2:_x0030_7Status" minOccurs="0"/>
                <xsd:element ref="ns3:_x0030_8Author" minOccurs="0"/>
                <xsd:element ref="ns2:_x0031_0DateOfOrigin" minOccurs="0"/>
                <xsd:element ref="ns2:_x0031_2ExternalUsersFilingSystem" minOccurs="0"/>
                <xsd:element ref="ns4:speKeyDocument" minOccurs="0"/>
                <xsd:element ref="ns4:itemOrder" minOccurs="0"/>
                <xsd:element ref="ns2:_x0030_9Company" minOccurs="0"/>
                <xsd:element ref="ns4:wpRestrictedExternalAccess" minOccurs="0"/>
                <xsd:element ref="ns5:wpItemlocation" minOccurs="0"/>
                <xsd:element ref="ns2:wpStage" minOccurs="0"/>
                <xsd:element ref="ns6:wpProjectOwner" minOccurs="0"/>
                <xsd:element ref="ns7:wpProjectDivison" minOccurs="0"/>
                <xsd:element ref="ns6:wpProjectManager" minOccurs="0"/>
                <xsd:element ref="ns6:wpProjectStartDate" minOccurs="0"/>
                <xsd:element ref="ns6:wpProjectEndDate" minOccurs="0"/>
                <xsd:element ref="ns6:wpProjectTeam" minOccurs="0"/>
                <xsd:element ref="ns2:wpProjectNumberID" minOccurs="0"/>
                <xsd:element ref="ns6:KKSCode" minOccurs="0"/>
                <xsd:element ref="ns7:wpSponsorDivision" minOccurs="0"/>
                <xsd:element ref="ns7:wpMainProjectNumber" minOccurs="0"/>
                <xsd:element ref="ns6:wpProjectTypeText" minOccurs="0"/>
                <xsd:element ref="ns7:speType" minOccurs="0"/>
                <xsd:element ref="ns7:wpProjectsBase" minOccurs="0"/>
                <xsd:element ref="ns2:SharedWithUsers" minOccurs="0"/>
                <xsd:element ref="ns7:wpProjectCategory0" minOccurs="0"/>
                <xsd:element ref="ns7:MediaServiceMetadata" minOccurs="0"/>
                <xsd:element ref="ns7:MediaServiceFastMetadata" minOccurs="0"/>
                <xsd:element ref="ns4:MediaServiceAutoKeyPoints" minOccurs="0"/>
                <xsd:element ref="ns8:wpTemplateDocumentId" minOccurs="0"/>
                <xsd:element ref="ns2:SharedWithDetails" minOccurs="0"/>
                <xsd:element ref="ns8:wpTemplateDocumentVersion" minOccurs="0"/>
                <xsd:element ref="ns8:wp_tag" minOccurs="0"/>
                <xsd:element ref="ns4:MediaServiceKeyPoints" minOccurs="0"/>
                <xsd:element ref="ns8:wpTemplateListId" minOccurs="0"/>
                <xsd:element ref="ns7:wp_entitynamefield" minOccurs="0"/>
                <xsd:element ref="ns9:MediaServiceAutoTags" minOccurs="0"/>
                <xsd:element ref="ns9:MediaServiceOCR" minOccurs="0"/>
                <xsd:element ref="ns9:MediaServiceGenerationTime" minOccurs="0"/>
                <xsd:element ref="ns9:MediaServiceEventHashCode" minOccurs="0"/>
                <xsd:element ref="ns2:ec54de28dd62427e90e32f0e8af8b971" minOccurs="0"/>
                <xsd:element ref="ns7:e2d933e87cb3469eb8b12d0dcd1afc39" minOccurs="0"/>
                <xsd:element ref="ns7:f3c1d2cf10e745d8b06ab1f3d3a1c6ee" minOccurs="0"/>
                <xsd:element ref="ns7:a31362cc979b43928ceccfe7c964c58c" minOccurs="0"/>
                <xsd:element ref="ns3:TaxCatchAll" minOccurs="0"/>
                <xsd:element ref="ns7:l98faf7f034543fcb8daefd93636e856" minOccurs="0"/>
                <xsd:element ref="ns7:MediaServiceDateTaken" minOccurs="0"/>
                <xsd:element ref="ns7:MediaServiceLocation" minOccurs="0"/>
                <xsd:element ref="ns7:MediaLengthInSeconds" minOccurs="0"/>
                <xsd:element ref="ns2:speTilkynning" minOccurs="0"/>
                <xsd:element ref="ns7:lcf76f155ced4ddcb4097134ff3c332f" minOccurs="0"/>
                <xsd:element ref="ns2:speTengingVidMa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3bb5ff-bc51-4b89-8c5e-fda7b77a98a0" elementFormDefault="qualified">
    <xsd:import namespace="http://schemas.microsoft.com/office/2006/documentManagement/types"/>
    <xsd:import namespace="http://schemas.microsoft.com/office/infopath/2007/PartnerControls"/>
    <xsd:element name="_x0030_1Name" ma:index="1" nillable="true" ma:displayName="01. Nafn" ma:format="Dropdown" ma:internalName="_x0030_1Name">
      <xsd:simpleType>
        <xsd:restriction base="dms:Choice">
          <xsd:enumeration value="01 Rekstur verkefnis / Project Administration"/>
          <xsd:enumeration value="02 Fundir og kynningar / Meetings and presentations"/>
          <xsd:enumeration value="03 Samskipti / Correspondance"/>
          <xsd:enumeration value="04 Áætlanir / Schedules"/>
          <xsd:enumeration value="05 Skýrslur / Reports"/>
          <xsd:enumeration value="06 Hönnunargögn / Design"/>
          <xsd:enumeration value="07 Tilboð og samingar / Proposals and contracts"/>
        </xsd:restriction>
      </xsd:simpleType>
    </xsd:element>
    <xsd:element name="_x0030_2Title" ma:index="2" nillable="true" ma:displayName="02. Titill" ma:internalName="_x0030_2Title">
      <xsd:simpleType>
        <xsd:restriction base="dms:Text">
          <xsd:maxLength value="255"/>
        </xsd:restriction>
      </xsd:simpleType>
    </xsd:element>
    <xsd:element name="_x0030_4Category" ma:index="4" nillable="true" ma:displayName="04. Málaflokkur" ma:default="01 Verkefnisstjórn" ma:format="Dropdown" ma:internalName="_x0030_4Category">
      <xsd:simpleType>
        <xsd:restriction base="dms:Choice">
          <xsd:enumeration value="01 Verkefnisstjórn"/>
          <xsd:enumeration value="02 Réttindi og leyfismál"/>
          <xsd:enumeration value="03 Skipulagsmál"/>
          <xsd:enumeration value="04 Umhverfismál"/>
          <xsd:enumeration value="05 Rannsóknir"/>
          <xsd:enumeration value="06 Samfélagsmál"/>
          <xsd:enumeration value="06 Öryggismál"/>
          <xsd:enumeration value="07 Gæðamál"/>
          <xsd:enumeration value="08 Ráðgjafar"/>
          <xsd:enumeration value="09 Verktakar"/>
          <xsd:enumeration value="10 Áhættugreining"/>
          <xsd:enumeration value="11 Stýrihópur"/>
        </xsd:restriction>
      </xsd:simpleType>
    </xsd:element>
    <xsd:element name="_x0030_5System" ma:index="5" nillable="true" ma:displayName="05. Kerfisauðkenni" ma:default="00 Almennt" ma:format="Dropdown" ma:internalName="_x0030_5System">
      <xsd:simpleType>
        <xsd:restriction base="dms:Choice">
          <xsd:enumeration value="00 Almennt"/>
          <xsd:enumeration value="A0 Tengivirki og dreifikerfi"/>
          <xsd:enumeration value="AD Háspennukerfi 220 kV"/>
          <xsd:enumeration value="B0 Orkuframleiðsla, eiginnotkun og heyðarkerfi"/>
          <xsd:enumeration value="BB Millispennukerfi ≥ 1 kV og &lt; 66 kV"/>
          <xsd:enumeration value="C0 Stjórn og mælibúnaður"/>
          <xsd:enumeration value="CH Varnarbúnaður"/>
          <xsd:enumeration value="G0 Vatnsveita og affallskerfi"/>
          <xsd:enumeration value="GK Neysluvatn"/>
          <xsd:enumeration value="M0 Vélasamstæður"/>
          <xsd:enumeration value="MA Gufhverfill og gangráður"/>
          <xsd:enumeration value="MK Rafali og segulmögnun"/>
          <xsd:enumeration value="P0 Kælikerfi"/>
          <xsd:enumeration value="PG Lokuð kælivatnskerfi"/>
          <xsd:enumeration value="Q0 Hjálparkerfi"/>
          <xsd:enumeration value="QF Stjórnloftskerfi"/>
          <xsd:enumeration value="S0 Stoðkerfi"/>
          <xsd:enumeration value="SA Loftræstikerfi"/>
          <xsd:enumeration value="U0 Byggingarmannvirki"/>
          <xsd:enumeration value="UA Tengivirki og dreifikerfi"/>
          <xsd:enumeration value="UM Stöðvarhús"/>
        </xsd:restriction>
      </xsd:simpleType>
    </xsd:element>
    <xsd:element name="_x0030_7Status" ma:index="6" nillable="true" ma:displayName="06. Staða" ma:default="01 Í vinnslu / In progress" ma:format="Dropdown" ma:internalName="_x0030_7Status">
      <xsd:simpleType>
        <xsd:restriction base="dms:Choice">
          <xsd:enumeration value="01 Í vinnslu / In progress"/>
          <xsd:enumeration value="02 Í rýni / In review"/>
          <xsd:enumeration value="03 Útgefið / Published"/>
          <xsd:enumeration value="04 Vinnuskjal / Work document"/>
        </xsd:restriction>
      </xsd:simpleType>
    </xsd:element>
    <xsd:element name="_x0031_0DateOfOrigin" ma:index="8" nillable="true" ma:displayName="09. Dags útgefið" ma:format="DateOnly" ma:internalName="_x0031_0DateOfOrigin">
      <xsd:simpleType>
        <xsd:restriction base="dms:DateTime"/>
      </xsd:simpleType>
    </xsd:element>
    <xsd:element name="_x0031_2ExternalUsersFilingSystem" ma:index="10" nillable="true" ma:displayName="11. Skjalakerfi ytri notenda" ma:internalName="_x0031_2ExternalUsersFilingSystem">
      <xsd:simpleType>
        <xsd:restriction base="dms:Text">
          <xsd:maxLength value="255"/>
        </xsd:restriction>
      </xsd:simpleType>
    </xsd:element>
    <xsd:element name="_x0030_9Company" ma:index="13" nillable="true" ma:displayName="08. Fyrirtæki" ma:default="LV - Landsvirkjun" ma:format="Dropdown" ma:internalName="_x0030_9Company">
      <xsd:simpleType>
        <xsd:restriction base="dms:Choice">
          <xsd:enumeration value="LV - Landsvirkjun"/>
          <xsd:enumeration value="FO - Foss"/>
          <xsd:enumeration value="RH - RHA LCC"/>
        </xsd:restriction>
      </xsd:simpleType>
    </xsd:element>
    <xsd:element name="wpStage" ma:index="18" nillable="true" ma:displayName="Stage" ma:default="2 Undirbúningur" ma:hidden="true" ma:indexed="true" ma:internalName="wpStage" ma:readOnly="false">
      <xsd:simpleType>
        <xsd:restriction base="dms:Text"/>
      </xsd:simpleType>
    </xsd:element>
    <xsd:element name="wpProjectNumberID" ma:index="25" nillable="true" ma:displayName="Verkefnisnúmer WP" ma:default="V-2022-101" ma:description="WorkPoint numerator verkefnisnúmer. Notað til að úthluta einkvæmu númeri og er verkefnisnúmer, nema ef C55 númer er til staðar" ma:hidden="true" ma:internalName="wpProjectNumberID" ma:readOnly="false">
      <xsd:simpleType>
        <xsd:restriction base="dms:Text">
          <xsd:maxLength value="255"/>
        </xsd:restriction>
      </xsd:simpleType>
    </xsd:element>
    <xsd:element name="SharedWithUsers" ma:index="34"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41" nillable="true" ma:displayName="Shared With Details" ma:description="" ma:internalName="SharedWithDetails" ma:readOnly="true">
      <xsd:simpleType>
        <xsd:restriction base="dms:Note">
          <xsd:maxLength value="255"/>
        </xsd:restriction>
      </xsd:simpleType>
    </xsd:element>
    <xsd:element name="ec54de28dd62427e90e32f0e8af8b971" ma:index="54" nillable="true" ma:taxonomy="true" ma:internalName="ec54de28dd62427e90e32f0e8af8b971" ma:taxonomyFieldName="_x0030_3DocumentType" ma:displayName="03. Skjalategund" ma:default="" ma:fieldId="{ec54de28-dd62-427e-90e3-2f0e8af8b971}" ma:sspId="300d8e63-20ae-40f1-90b9-00d641ef874d" ma:termSetId="31fe8293-56c5-462e-8f08-3fc6f09546cf" ma:anchorId="00000000-0000-0000-0000-000000000000" ma:open="false" ma:isKeyword="false">
      <xsd:complexType>
        <xsd:sequence>
          <xsd:element ref="pc:Terms" minOccurs="0" maxOccurs="1"/>
        </xsd:sequence>
      </xsd:complexType>
    </xsd:element>
    <xsd:element name="speTilkynning" ma:index="65" nillable="true" ma:displayName="Tengill í skjal" ma:internalName="speTilkynning">
      <xsd:simpleType>
        <xsd:restriction base="dms:Text">
          <xsd:maxLength value="255"/>
        </xsd:restriction>
      </xsd:simpleType>
    </xsd:element>
    <xsd:element name="speTengingVidMal" ma:index="68" nillable="true" ma:displayName="Málatenging" ma:format="Hyperlink" ma:internalName="speTengingVidMal">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eb3c2c9-e7bb-4f0b-9aca-2d6fc15077b7" elementFormDefault="qualified">
    <xsd:import namespace="http://schemas.microsoft.com/office/2006/documentManagement/types"/>
    <xsd:import namespace="http://schemas.microsoft.com/office/infopath/2007/PartnerControls"/>
    <xsd:element name="_x0030_8Author" ma:index="7" nillable="true" ma:displayName="07. Höfundur" ma:list="UserInfo" ma:SharePointGroup="0" ma:internalName="_x0030_8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axCatchAll" ma:index="59" nillable="true" ma:displayName="Taxonomy Catch All Column" ma:hidden="true" ma:list="{eda30a61-4acb-4a2b-bf4d-f2c027ed8aad}" ma:internalName="TaxCatchAll" ma:showField="CatchAllData" ma:web="0eb3c2c9-e7bb-4f0b-9aca-2d6fc15077b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63d245e-c593-4d27-a1ac-1e115cd80dec" elementFormDefault="qualified">
    <xsd:import namespace="http://schemas.microsoft.com/office/2006/documentManagement/types"/>
    <xsd:import namespace="http://schemas.microsoft.com/office/infopath/2007/PartnerControls"/>
    <xsd:element name="speKeyDocument" ma:index="11" nillable="true" ma:displayName="12. Lykilskjal" ma:default="0" ma:description="Er skjalið lykilskjal?" ma:indexed="true" ma:internalName="speKeyDocument">
      <xsd:simpleType>
        <xsd:restriction base="dms:Boolean"/>
      </xsd:simpleType>
    </xsd:element>
    <xsd:element name="itemOrder" ma:index="12" nillable="true" ma:displayName="6.1 Röðun" ma:decimals="0" ma:description="Röðun ef valið er sem lykilskjal" ma:hidden="true" ma:internalName="itemOrder" ma:percentage="FALSE">
      <xsd:simpleType>
        <xsd:restriction base="dms:Number"/>
      </xsd:simpleType>
    </xsd:element>
    <xsd:element name="wpRestrictedExternalAccess" ma:index="14" nillable="true" ma:displayName="Aðgangur ytri aðila" ma:description="Hér er valið um hvaða hópur ytri aðila fá aðgang að gögnum. Ef ekkert er valið, þá sjá þeir ytri aðilar sem hafa takmarkaðan aðgang ekki gögnin.&#10;Þeir ytri aðilar sem hafa fullan skrifaðgang að verkefninu sjá hinsvegar öll gögn." ma:format="Dropdown" ma:indexed="true" ma:internalName="wpRestrictedExternalAccess" ma:readOnly="false">
      <xsd:simpleType>
        <xsd:union memberTypes="dms:Text">
          <xsd:simpleType>
            <xsd:restriction base="dms:Choice">
              <xsd:enumeration value="&lt;empty&gt;"/>
              <xsd:enumeration value="Hópur A"/>
              <xsd:enumeration value="Hópur B"/>
              <xsd:enumeration value="Hópur C"/>
              <xsd:enumeration value="Hópur D"/>
              <xsd:enumeration value="Allir hópar (A, B, C og D)"/>
            </xsd:restriction>
          </xsd:simpleType>
        </xsd:union>
      </xsd:simpleType>
    </xsd:element>
    <xsd:element name="MediaServiceAutoKeyPoints" ma:index="38" nillable="true" ma:displayName="MediaServiceAutoKeyPoints" ma:hidden="true" ma:internalName="MediaServiceAutoKeyPoints" ma:readOnly="true">
      <xsd:simpleType>
        <xsd:restriction base="dms:Note"/>
      </xsd:simpleType>
    </xsd:element>
    <xsd:element name="MediaServiceKeyPoints" ma:index="46"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4bfd2bb-3d4a-4549-9197-f3410a8da64b" elementFormDefault="qualified">
    <xsd:import namespace="http://schemas.microsoft.com/office/2006/documentManagement/types"/>
    <xsd:import namespace="http://schemas.microsoft.com/office/infopath/2007/PartnerControls"/>
    <xsd:element name="wpItemlocation" ma:index="16" nillable="true" ma:displayName="wpItemLocation" ma:default="8ced1d45e3e14b5bac23193bc658330d;4ed0b6fa75fa4f7ab810952685b9f6dc;433;" ma:indexed="true" ma:internalName="wpItem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ed0b6fa-75fa-4f7a-b810-952685b9f6dc" elementFormDefault="qualified">
    <xsd:import namespace="http://schemas.microsoft.com/office/2006/documentManagement/types"/>
    <xsd:import namespace="http://schemas.microsoft.com/office/infopath/2007/PartnerControls"/>
    <xsd:element name="wpProjectOwner" ma:index="19" nillable="true" ma:displayName="Eigandi" ma:default="" ma:description="Eigandi verkefnis" ma:hidden="true" ma:indexed="true" ma:list="UserInfo" ma:SharePointGroup="0" ma:internalName="wpProject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wpProjectManager" ma:index="21" nillable="true" ma:displayName="Verkefnisstjóri" ma:default="" ma:description="Verkefnisstjóri" ma:hidden="true" ma:indexed="true" ma:list="UserInfo" ma:SharePointGroup="0" ma:internalName="wpProjectManag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wpProjectStartDate" ma:index="22" nillable="true" ma:displayName="Upphafsdagur" ma:default="2022-02-03T00:00:00" ma:description="Áætlaður upphafsdagur" ma:format="DateOnly" ma:hidden="true" ma:indexed="true" ma:internalName="wpProjectStartDate" ma:readOnly="false">
      <xsd:simpleType>
        <xsd:restriction base="dms:DateTime"/>
      </xsd:simpleType>
    </xsd:element>
    <xsd:element name="wpProjectEndDate" ma:index="23" nillable="true" ma:displayName="Lokadagur" ma:default="" ma:description="Áætlaður lokadagur" ma:format="DateOnly" ma:hidden="true" ma:indexed="true" ma:internalName="wpProjectEndDate" ma:readOnly="false">
      <xsd:simpleType>
        <xsd:restriction base="dms:DateTime"/>
      </xsd:simpleType>
    </xsd:element>
    <xsd:element name="wpProjectTeam" ma:index="24" nillable="true" ma:displayName="Verkefnisteymi" ma:default="" ma:description="Verkefnisteymi sem tekur þátt í verkefni" ma:hidden="true" ma:list="UserInfo" ma:SharePointGroup="0" ma:internalName="wpProjectTeam"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KKSCode" ma:index="26" nillable="true" ma:displayName="KKS kóði" ma:default="" ma:description="Ítarlegur KKS kóði ef við á" ma:hidden="true" ma:internalName="KKSCode" ma:readOnly="false">
      <xsd:simpleType>
        <xsd:restriction base="dms:Text">
          <xsd:maxLength value="255"/>
        </xsd:restriction>
      </xsd:simpleType>
    </xsd:element>
    <xsd:element name="wpProjectTypeText" ma:index="29" nillable="true" ma:displayName="Tegund" ma:default="Verkhönnun" ma:hidden="true" ma:indexed="true" ma:internalName="wpProjectTypeText"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09805c2-ee7f-4745-9a60-9f7bb08d63ef" elementFormDefault="qualified">
    <xsd:import namespace="http://schemas.microsoft.com/office/2006/documentManagement/types"/>
    <xsd:import namespace="http://schemas.microsoft.com/office/infopath/2007/PartnerControls"/>
    <xsd:element name="wpProjectDivison" ma:index="20" nillable="true" ma:displayName="Eigandi (deild)" ma:default="Vindur og jarðvarmi" ma:hidden="true" ma:internalName="wpProjectDivison" ma:readOnly="false">
      <xsd:simpleType>
        <xsd:restriction base="dms:Text"/>
      </xsd:simpleType>
    </xsd:element>
    <xsd:element name="wpSponsorDivision" ma:index="27" nillable="true" ma:displayName="Bakhjarl (svið)" ma:default="Vindur og jarðvarmi" ma:hidden="true" ma:internalName="wpSponsorDivision" ma:readOnly="false">
      <xsd:simpleType>
        <xsd:restriction base="dms:Text"/>
      </xsd:simpleType>
    </xsd:element>
    <xsd:element name="wpMainProjectNumber" ma:index="28" nillable="true" ma:displayName="Verkefnisnúmer" ma:default="V-2022-101" ma:hidden="true" ma:internalName="wpMainProjectNumber" ma:readOnly="false">
      <xsd:simpleType>
        <xsd:restriction base="dms:Text"/>
      </xsd:simpleType>
    </xsd:element>
    <xsd:element name="speType" ma:index="30" nillable="true" ma:displayName="speType" ma:default="Verkefni" ma:hidden="true" ma:internalName="speType" ma:readOnly="false">
      <xsd:simpleType>
        <xsd:restriction base="dms:Text"/>
      </xsd:simpleType>
    </xsd:element>
    <xsd:element name="wpProjectsBase" ma:index="33" nillable="true" ma:displayName="Verkefnastofn" ma:default="THR Þeistareykir" ma:hidden="true" ma:internalName="wpProjectsBase" ma:readOnly="false">
      <xsd:simpleType>
        <xsd:restriction base="dms:Text"/>
      </xsd:simpleType>
    </xsd:element>
    <xsd:element name="wpProjectCategory0" ma:index="35" nillable="true" ma:displayName="Flokkur" ma:default="Þróun nýrra virkjanakosta" ma:hidden="true" ma:internalName="wpProjectCategory0" ma:readOnly="false">
      <xsd:simpleType>
        <xsd:restriction base="dms:Text"/>
      </xsd:simpleType>
    </xsd:element>
    <xsd:element name="MediaServiceMetadata" ma:index="36" nillable="true" ma:displayName="MediaServiceMetadata" ma:hidden="true" ma:internalName="MediaServiceMetadata" ma:readOnly="true">
      <xsd:simpleType>
        <xsd:restriction base="dms:Note"/>
      </xsd:simpleType>
    </xsd:element>
    <xsd:element name="MediaServiceFastMetadata" ma:index="37" nillable="true" ma:displayName="MediaServiceFastMetadata" ma:hidden="true" ma:internalName="MediaServiceFastMetadata" ma:readOnly="true">
      <xsd:simpleType>
        <xsd:restriction base="dms:Note"/>
      </xsd:simpleType>
    </xsd:element>
    <xsd:element name="wp_entitynamefield" ma:index="48" nillable="true" ma:displayName="Project" ma:default="THR - Stækkun Þeistareykjastöðvar - Verkhönnunaráfangi" ma:hidden="true" ma:internalName="wp_entitynamefield" ma:readOnly="false">
      <xsd:simpleType>
        <xsd:restriction base="dms:Text"/>
      </xsd:simpleType>
    </xsd:element>
    <xsd:element name="e2d933e87cb3469eb8b12d0dcd1afc39" ma:index="55" nillable="true" ma:taxonomy="true" ma:internalName="e2d933e87cb3469eb8b12d0dcd1afc39" ma:taxonomyFieldName="wpEfnisord" ma:displayName="Efnisorð" ma:readOnly="false" ma:default="16;#Jarðvarmi|b99f0bdc-63c3-48d2-baa3-aa93e9beb290;#17;##Leyfismál|557fdc02-3e3b-40b9-9e04-f0ee3276ecda;#18;##Réttindamál|09143415-b63a-4d58-8c88-9e3ffbc3623e;#19;##Virkjunarleyfi|019b8542-6ab8-480a-9df6-ac71b2050d14" ma:fieldId="{e2d933e8-7cb3-469e-b8b1-2d0dcd1afc39}" ma:taxonomyMulti="true" ma:sspId="300d8e63-20ae-40f1-90b9-00d641ef874d" ma:termSetId="e6bf766b-48e7-41b1-bdae-a8483131835c" ma:anchorId="00000000-0000-0000-0000-000000000000" ma:open="true" ma:isKeyword="false">
      <xsd:complexType>
        <xsd:sequence>
          <xsd:element ref="pc:Terms" minOccurs="0" maxOccurs="1"/>
        </xsd:sequence>
      </xsd:complexType>
    </xsd:element>
    <xsd:element name="f3c1d2cf10e745d8b06ab1f3d3a1c6ee" ma:index="56" nillable="true" ma:taxonomy="true" ma:internalName="f3c1d2cf10e745d8b06ab1f3d3a1c6ee" ma:taxonomyFieldName="wpKKSLocation" ma:displayName="Staðsetning" ma:indexed="true" ma:readOnly="false" ma:default="1;#Þeistareykir - THR|a9e8ec7d-2a66-44dd-bc64-6961cfed084f" ma:fieldId="{f3c1d2cf-10e7-45d8-b06a-b1f3d3a1c6ee}" ma:sspId="300d8e63-20ae-40f1-90b9-00d641ef874d" ma:termSetId="f061870f-6239-48f7-beb3-d8806805fe58" ma:anchorId="00000000-0000-0000-0000-000000000000" ma:open="false" ma:isKeyword="false">
      <xsd:complexType>
        <xsd:sequence>
          <xsd:element ref="pc:Terms" minOccurs="0" maxOccurs="1"/>
        </xsd:sequence>
      </xsd:complexType>
    </xsd:element>
    <xsd:element name="a31362cc979b43928ceccfe7c964c58c" ma:index="58" nillable="true" ma:taxonomy="true" ma:internalName="a31362cc979b43928ceccfe7c964c58c" ma:taxonomyFieldName="wpEfnisordDetail" ma:displayName="Ítarlegri efnisorð" ma:readOnly="false" ma:default="" ma:fieldId="{a31362cc-979b-4392-8cec-cfe7c964c58c}" ma:taxonomyMulti="true" ma:sspId="300d8e63-20ae-40f1-90b9-00d641ef874d" ma:termSetId="e6bf766b-48e7-41b1-bdae-a8483131835c" ma:anchorId="00000000-0000-0000-0000-000000000000" ma:open="true" ma:isKeyword="false">
      <xsd:complexType>
        <xsd:sequence>
          <xsd:element ref="pc:Terms" minOccurs="0" maxOccurs="1"/>
        </xsd:sequence>
      </xsd:complexType>
    </xsd:element>
    <xsd:element name="l98faf7f034543fcb8daefd93636e856" ma:index="61" nillable="true" ma:taxonomy="true" ma:internalName="l98faf7f034543fcb8daefd93636e856" ma:taxonomyFieldName="wpProjectKey" ma:displayName="Málalykill" ma:indexed="true" ma:readOnly="false" ma:default="2;#08.04 Verkhönnun|a2fc27df-dbe9-47b2-a315-e0325039aa75" ma:fieldId="{598faf7f-0345-43fc-b8da-efd93636e856}" ma:sspId="300d8e63-20ae-40f1-90b9-00d641ef874d" ma:termSetId="194df066-3076-4986-861d-59654e843d59" ma:anchorId="00000000-0000-0000-0000-000000000000" ma:open="false" ma:isKeyword="false">
      <xsd:complexType>
        <xsd:sequence>
          <xsd:element ref="pc:Terms" minOccurs="0" maxOccurs="1"/>
        </xsd:sequence>
      </xsd:complexType>
    </xsd:element>
    <xsd:element name="MediaServiceDateTaken" ma:index="62" nillable="true" ma:displayName="MediaServiceDateTaken" ma:hidden="true" ma:internalName="MediaServiceDateTaken" ma:readOnly="true">
      <xsd:simpleType>
        <xsd:restriction base="dms:Text"/>
      </xsd:simpleType>
    </xsd:element>
    <xsd:element name="MediaServiceLocation" ma:index="63" nillable="true" ma:displayName="Location" ma:internalName="MediaServiceLocation" ma:readOnly="true">
      <xsd:simpleType>
        <xsd:restriction base="dms:Text"/>
      </xsd:simpleType>
    </xsd:element>
    <xsd:element name="MediaLengthInSeconds" ma:index="64" nillable="true" ma:displayName="MediaLengthInSeconds" ma:hidden="true" ma:internalName="MediaLengthInSeconds" ma:readOnly="true">
      <xsd:simpleType>
        <xsd:restriction base="dms:Unknown"/>
      </xsd:simpleType>
    </xsd:element>
    <xsd:element name="lcf76f155ced4ddcb4097134ff3c332f" ma:index="67" nillable="true" ma:taxonomy="true" ma:internalName="lcf76f155ced4ddcb4097134ff3c332f" ma:taxonomyFieldName="MediaServiceImageTags" ma:displayName="Image Tags" ma:readOnly="false" ma:fieldId="{5cf76f15-5ced-4ddc-b409-7134ff3c332f}" ma:taxonomyMulti="true" ma:sspId="300d8e63-20ae-40f1-90b9-00d641ef874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bbeec68-b05e-4e2e-88e5-2ac3e13fe809" elementFormDefault="qualified">
    <xsd:import namespace="http://schemas.microsoft.com/office/2006/documentManagement/types"/>
    <xsd:import namespace="http://schemas.microsoft.com/office/infopath/2007/PartnerControls"/>
    <xsd:element name="wpTemplateDocumentId" ma:index="40" nillable="true" ma:displayName="Template ID" ma:description="The id of the template used to create the item" ma:hidden="true" ma:internalName="wpTemplateDocumentId" ma:readOnly="false">
      <xsd:simpleType>
        <xsd:restriction base="dms:Text"/>
      </xsd:simpleType>
    </xsd:element>
    <xsd:element name="wpTemplateDocumentVersion" ma:index="43" nillable="true" ma:displayName="Template version" ma:description="The version number of the template used to create the item" ma:hidden="true" ma:internalName="wpTemplateDocumentVersion" ma:readOnly="false">
      <xsd:simpleType>
        <xsd:restriction base="dms:Text"/>
      </xsd:simpleType>
    </xsd:element>
    <xsd:element name="wp_tag" ma:index="44" nillable="true" ma:displayName="Stage tag" ma:default="2 Undirbúningur" ma:hidden="true" ma:internalName="wp_tag" ma:readOnly="false">
      <xsd:simpleType>
        <xsd:restriction base="dms:Text"/>
      </xsd:simpleType>
    </xsd:element>
    <xsd:element name="wpTemplateListId" ma:index="47" nillable="true" ma:displayName="Template list ID" ma:description="The id of the template list where the template used to create the document is located" ma:hidden="true" ma:internalName="wpTemplateListId"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36612ff-6474-4e2f-bfeb-e2231a7a0513" elementFormDefault="qualified">
    <xsd:import namespace="http://schemas.microsoft.com/office/2006/documentManagement/types"/>
    <xsd:import namespace="http://schemas.microsoft.com/office/infopath/2007/PartnerControls"/>
    <xsd:element name="MediaServiceAutoTags" ma:index="49" nillable="true" ma:displayName="Tags" ma:internalName="MediaServiceAutoTags" ma:readOnly="true">
      <xsd:simpleType>
        <xsd:restriction base="dms:Text"/>
      </xsd:simpleType>
    </xsd:element>
    <xsd:element name="MediaServiceOCR" ma:index="50" nillable="true" ma:displayName="Extracted Text" ma:internalName="MediaServiceOCR" ma:readOnly="true">
      <xsd:simpleType>
        <xsd:restriction base="dms:Note">
          <xsd:maxLength value="255"/>
        </xsd:restriction>
      </xsd:simpleType>
    </xsd:element>
    <xsd:element name="MediaServiceGenerationTime" ma:index="51" nillable="true" ma:displayName="MediaServiceGenerationTime" ma:hidden="true" ma:internalName="MediaServiceGenerationTime" ma:readOnly="true">
      <xsd:simpleType>
        <xsd:restriction base="dms:Text"/>
      </xsd:simpleType>
    </xsd:element>
    <xsd:element name="MediaServiceEventHashCode" ma:index="52"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displayName="Titil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2e3bb5ff-bc51-4b89-8c5e-fda7b77a98a0">
      <UserInfo>
        <DisplayName/>
        <AccountId xsi:nil="true"/>
        <AccountType/>
      </UserInfo>
    </SharedWithUsers>
    <wpProjectTypeText xmlns="4ed0b6fa-75fa-4f7a-b810-952685b9f6dc">Verkhönnun</wpProjectTypeText>
    <wpProjectCategory0 xmlns="c09805c2-ee7f-4745-9a60-9f7bb08d63ef">Þróun nýrra virkjanakosta</wpProjectCategory0>
    <lcf76f155ced4ddcb4097134ff3c332f xmlns="c09805c2-ee7f-4745-9a60-9f7bb08d63ef">
      <Terms xmlns="http://schemas.microsoft.com/office/infopath/2007/PartnerControls"/>
    </lcf76f155ced4ddcb4097134ff3c332f>
    <_x0031_0DateOfOrigin xmlns="2e3bb5ff-bc51-4b89-8c5e-fda7b77a98a0" xsi:nil="true"/>
    <itemOrder xmlns="963d245e-c593-4d27-a1ac-1e115cd80dec" xsi:nil="true"/>
    <KKSCode xmlns="4ed0b6fa-75fa-4f7a-b810-952685b9f6dc" xsi:nil="true"/>
    <_x0030_7Status xmlns="2e3bb5ff-bc51-4b89-8c5e-fda7b77a98a0">01 Í vinnslu / In progress</_x0030_7Status>
    <wpStage xmlns="2e3bb5ff-bc51-4b89-8c5e-fda7b77a98a0">2 Undirbúningur</wpStage>
    <wpProjectTeam xmlns="4ed0b6fa-75fa-4f7a-b810-952685b9f6dc">
      <UserInfo>
        <DisplayName>i:0#.f|membership|anettekm@lv.is</DisplayName>
        <AccountId>525</AccountId>
        <AccountType/>
      </UserInfo>
      <UserInfo>
        <DisplayName>i:0#.f|membership|axelb@lv.is</DisplayName>
        <AccountId>164</AccountId>
        <AccountType/>
      </UserInfo>
      <UserInfo>
        <DisplayName>i:0#.f|membership|olafurs@lv.is</DisplayName>
        <AccountId>526</AccountId>
        <AccountType/>
      </UserInfo>
      <UserInfo>
        <DisplayName>i:0#.f|membership|vordise@lv.is</DisplayName>
        <AccountId>186</AccountId>
        <AccountType/>
      </UserInfo>
      <UserInfo>
        <DisplayName>i:0#.f|membership|laufey@lv.is</DisplayName>
        <AccountId>138</AccountId>
        <AccountType/>
      </UserInfo>
      <UserInfo>
        <DisplayName>i:0#.f|membership|jonask@lv.is</DisplayName>
        <AccountId>942</AccountId>
        <AccountType/>
      </UserInfo>
    </wpProjectTeam>
    <speKeyDocument xmlns="963d245e-c593-4d27-a1ac-1e115cd80dec">false</speKeyDocument>
    <speTengingVidMal xmlns="2e3bb5ff-bc51-4b89-8c5e-fda7b77a98a0">
      <Url xsi:nil="true"/>
      <Description xsi:nil="true"/>
    </speTengingVidMal>
    <_x0030_8Author xmlns="0eb3c2c9-e7bb-4f0b-9aca-2d6fc15077b7">
      <UserInfo>
        <DisplayName/>
        <AccountId xsi:nil="true"/>
        <AccountType/>
      </UserInfo>
    </_x0030_8Author>
    <wpProjectEndDate xmlns="4ed0b6fa-75fa-4f7a-b810-952685b9f6dc" xsi:nil="true"/>
    <wpRestrictedExternalAccess xmlns="963d245e-c593-4d27-a1ac-1e115cd80dec" xsi:nil="true"/>
    <wp_tag xmlns="abbeec68-b05e-4e2e-88e5-2ac3e13fe809">2 Undirbúningur</wp_tag>
    <a31362cc979b43928ceccfe7c964c58c xmlns="c09805c2-ee7f-4745-9a60-9f7bb08d63ef">
      <Terms xmlns="http://schemas.microsoft.com/office/infopath/2007/PartnerControls"/>
    </a31362cc979b43928ceccfe7c964c58c>
    <wpTemplateDocumentId xmlns="abbeec68-b05e-4e2e-88e5-2ac3e13fe809" xsi:nil="true"/>
    <wpProjectOwner xmlns="4ed0b6fa-75fa-4f7a-b810-952685b9f6dc">
      <UserInfo>
        <DisplayName>Einar Mathiesen</DisplayName>
        <AccountId>68</AccountId>
        <AccountType/>
      </UserInfo>
    </wpProjectOwner>
    <wpTemplateListId xmlns="abbeec68-b05e-4e2e-88e5-2ac3e13fe809" xsi:nil="true"/>
    <wp_entitynamefield xmlns="c09805c2-ee7f-4745-9a60-9f7bb08d63ef">THR - Stækkun Þeistareykjastöðvar - Verkhönnunaráfangi</wp_entitynamefield>
    <ec54de28dd62427e90e32f0e8af8b971 xmlns="2e3bb5ff-bc51-4b89-8c5e-fda7b77a98a0">
      <Terms xmlns="http://schemas.microsoft.com/office/infopath/2007/PartnerControls"/>
    </ec54de28dd62427e90e32f0e8af8b971>
    <e2d933e87cb3469eb8b12d0dcd1afc39 xmlns="c09805c2-ee7f-4745-9a60-9f7bb08d63ef">
      <Terms xmlns="http://schemas.microsoft.com/office/infopath/2007/PartnerControls">
        <TermInfo xmlns="http://schemas.microsoft.com/office/infopath/2007/PartnerControls">
          <TermName xmlns="http://schemas.microsoft.com/office/infopath/2007/PartnerControls">Jarðvarmi</TermName>
          <TermId xmlns="http://schemas.microsoft.com/office/infopath/2007/PartnerControls">b99f0bdc-63c3-48d2-baa3-aa93e9beb290</TermId>
        </TermInfo>
        <TermInfo xmlns="http://schemas.microsoft.com/office/infopath/2007/PartnerControls">
          <TermName xmlns="http://schemas.microsoft.com/office/infopath/2007/PartnerControls">#Leyfismál</TermName>
          <TermId xmlns="http://schemas.microsoft.com/office/infopath/2007/PartnerControls">557fdc02-3e3b-40b9-9e04-f0ee3276ecda</TermId>
        </TermInfo>
        <TermInfo xmlns="http://schemas.microsoft.com/office/infopath/2007/PartnerControls">
          <TermName xmlns="http://schemas.microsoft.com/office/infopath/2007/PartnerControls">#Réttindamál</TermName>
          <TermId xmlns="http://schemas.microsoft.com/office/infopath/2007/PartnerControls">09143415-b63a-4d58-8c88-9e3ffbc3623e</TermId>
        </TermInfo>
        <TermInfo xmlns="http://schemas.microsoft.com/office/infopath/2007/PartnerControls">
          <TermName xmlns="http://schemas.microsoft.com/office/infopath/2007/PartnerControls">#Virkjunarleyfi</TermName>
          <TermId xmlns="http://schemas.microsoft.com/office/infopath/2007/PartnerControls">019b8542-6ab8-480a-9df6-ac71b2050d14</TermId>
        </TermInfo>
      </Terms>
    </e2d933e87cb3469eb8b12d0dcd1afc39>
    <_x0030_1Name xmlns="2e3bb5ff-bc51-4b89-8c5e-fda7b77a98a0" xsi:nil="true"/>
    <wpProjectNumberID xmlns="2e3bb5ff-bc51-4b89-8c5e-fda7b77a98a0">V-2022-101</wpProjectNumberID>
    <wpSponsorDivision xmlns="c09805c2-ee7f-4745-9a60-9f7bb08d63ef">Vindur og jarðvarmi</wpSponsorDivision>
    <TaxCatchAll xmlns="0eb3c2c9-e7bb-4f0b-9aca-2d6fc15077b7">
      <Value>16</Value>
      <Value>19</Value>
      <Value>18</Value>
      <Value>2</Value>
      <Value>1</Value>
      <Value>17</Value>
    </TaxCatchAll>
    <_x0031_2ExternalUsersFilingSystem xmlns="2e3bb5ff-bc51-4b89-8c5e-fda7b77a98a0" xsi:nil="true"/>
    <wpMainProjectNumber xmlns="c09805c2-ee7f-4745-9a60-9f7bb08d63ef">V-2022-101</wpMainProjectNumber>
    <_x0030_2Title xmlns="2e3bb5ff-bc51-4b89-8c5e-fda7b77a98a0" xsi:nil="true"/>
    <_x0030_5System xmlns="2e3bb5ff-bc51-4b89-8c5e-fda7b77a98a0">00 Almennt</_x0030_5System>
    <l98faf7f034543fcb8daefd93636e856 xmlns="c09805c2-ee7f-4745-9a60-9f7bb08d63ef">
      <Terms xmlns="http://schemas.microsoft.com/office/infopath/2007/PartnerControls">
        <TermInfo xmlns="http://schemas.microsoft.com/office/infopath/2007/PartnerControls">
          <TermName xmlns="http://schemas.microsoft.com/office/infopath/2007/PartnerControls">08.04 Verkhönnun</TermName>
          <TermId xmlns="http://schemas.microsoft.com/office/infopath/2007/PartnerControls">a2fc27df-dbe9-47b2-a315-e0325039aa75</TermId>
        </TermInfo>
      </Terms>
    </l98faf7f034543fcb8daefd93636e856>
    <wpProjectDivison xmlns="c09805c2-ee7f-4745-9a60-9f7bb08d63ef">Vindur og jarðvarmi</wpProjectDivison>
    <speType xmlns="c09805c2-ee7f-4745-9a60-9f7bb08d63ef">Verkefni</speType>
    <wpTemplateDocumentVersion xmlns="abbeec68-b05e-4e2e-88e5-2ac3e13fe809" xsi:nil="true"/>
    <f3c1d2cf10e745d8b06ab1f3d3a1c6ee xmlns="c09805c2-ee7f-4745-9a60-9f7bb08d63ef">
      <Terms xmlns="http://schemas.microsoft.com/office/infopath/2007/PartnerControls">
        <TermInfo xmlns="http://schemas.microsoft.com/office/infopath/2007/PartnerControls">
          <TermName xmlns="http://schemas.microsoft.com/office/infopath/2007/PartnerControls">Þeistareykir - THR</TermName>
          <TermId xmlns="http://schemas.microsoft.com/office/infopath/2007/PartnerControls">a9e8ec7d-2a66-44dd-bc64-6961cfed084f</TermId>
        </TermInfo>
      </Terms>
    </f3c1d2cf10e745d8b06ab1f3d3a1c6ee>
    <speTilkynning xmlns="2e3bb5ff-bc51-4b89-8c5e-fda7b77a98a0" xsi:nil="true"/>
    <_x0030_4Category xmlns="2e3bb5ff-bc51-4b89-8c5e-fda7b77a98a0">01 Verkefnisstjórn</_x0030_4Category>
    <_x0030_9Company xmlns="2e3bb5ff-bc51-4b89-8c5e-fda7b77a98a0">LV - Landsvirkjun</_x0030_9Company>
    <wpProjectManager xmlns="4ed0b6fa-75fa-4f7a-b810-952685b9f6dc">
      <UserInfo>
        <DisplayName>Bjarni Pálsson</DisplayName>
        <AccountId>165</AccountId>
        <AccountType/>
      </UserInfo>
    </wpProjectManager>
    <wpProjectsBase xmlns="c09805c2-ee7f-4745-9a60-9f7bb08d63ef">THR Þeistareykir</wpProjectsBase>
    <wpProjectStartDate xmlns="4ed0b6fa-75fa-4f7a-b810-952685b9f6dc">2022-02-03T00:00:00+00:00</wpProjectStartDate>
    <wpItemlocation xmlns="14bfd2bb-3d4a-4549-9197-f3410a8da64b">8ced1d45e3e14b5bac23193bc658330d;4ed0b6fa75fa4f7ab810952685b9f6dc;433;</wpItemlocation>
  </documentManagement>
</p:properties>
</file>

<file path=customXml/itemProps1.xml><?xml version="1.0" encoding="utf-8"?>
<ds:datastoreItem xmlns:ds="http://schemas.openxmlformats.org/officeDocument/2006/customXml" ds:itemID="{EA4A9678-76A5-4350-B38D-E98927C777F4}">
  <ds:schemaRefs>
    <ds:schemaRef ds:uri="http://schemas.microsoft.com/sharepoint/v3/contenttype/forms"/>
  </ds:schemaRefs>
</ds:datastoreItem>
</file>

<file path=customXml/itemProps2.xml><?xml version="1.0" encoding="utf-8"?>
<ds:datastoreItem xmlns:ds="http://schemas.openxmlformats.org/officeDocument/2006/customXml" ds:itemID="{D74A2CA9-532D-46F8-88A5-72A7AE3144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3bb5ff-bc51-4b89-8c5e-fda7b77a98a0"/>
    <ds:schemaRef ds:uri="0eb3c2c9-e7bb-4f0b-9aca-2d6fc15077b7"/>
    <ds:schemaRef ds:uri="963d245e-c593-4d27-a1ac-1e115cd80dec"/>
    <ds:schemaRef ds:uri="14bfd2bb-3d4a-4549-9197-f3410a8da64b"/>
    <ds:schemaRef ds:uri="4ed0b6fa-75fa-4f7a-b810-952685b9f6dc"/>
    <ds:schemaRef ds:uri="c09805c2-ee7f-4745-9a60-9f7bb08d63ef"/>
    <ds:schemaRef ds:uri="abbeec68-b05e-4e2e-88e5-2ac3e13fe809"/>
    <ds:schemaRef ds:uri="436612ff-6474-4e2f-bfeb-e2231a7a05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9E1BCD2-D4E9-4D0C-9860-E0CA655D67C6}">
  <ds:schemaRefs>
    <ds:schemaRef ds:uri="c40e7706-4017-4b36-860f-98923d58135f"/>
    <ds:schemaRef ds:uri="25a4392f-a8c7-4a82-bfb4-f2ea22fe318d"/>
    <ds:schemaRef ds:uri="http://schemas.microsoft.com/office/2006/documentManagement/types"/>
    <ds:schemaRef ds:uri="http://schemas.openxmlformats.org/package/2006/metadata/core-properties"/>
    <ds:schemaRef ds:uri="http://purl.org/dc/dcmitype/"/>
    <ds:schemaRef ds:uri="http://www.w3.org/XML/1998/namespace"/>
    <ds:schemaRef ds:uri="http://schemas.microsoft.com/office/2006/metadata/properties"/>
    <ds:schemaRef ds:uri="http://purl.org/dc/terms/"/>
    <ds:schemaRef ds:uri="http://purl.org/dc/elements/1.1/"/>
    <ds:schemaRef ds:uri="http://schemas.microsoft.com/office/infopath/2007/PartnerControls"/>
    <ds:schemaRef ds:uri="2e3bb5ff-bc51-4b89-8c5e-fda7b77a98a0"/>
    <ds:schemaRef ds:uri="4ed0b6fa-75fa-4f7a-b810-952685b9f6dc"/>
    <ds:schemaRef ds:uri="c09805c2-ee7f-4745-9a60-9f7bb08d63ef"/>
    <ds:schemaRef ds:uri="963d245e-c593-4d27-a1ac-1e115cd80dec"/>
    <ds:schemaRef ds:uri="0eb3c2c9-e7bb-4f0b-9aca-2d6fc15077b7"/>
    <ds:schemaRef ds:uri="abbeec68-b05e-4e2e-88e5-2ac3e13fe809"/>
    <ds:schemaRef ds:uri="14bfd2bb-3d4a-4549-9197-f3410a8da64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Vinnublöð</vt:lpstr>
      </vt:variant>
      <vt:variant>
        <vt:i4>9</vt:i4>
      </vt:variant>
      <vt:variant>
        <vt:lpstr>Nefnd svið</vt:lpstr>
      </vt:variant>
      <vt:variant>
        <vt:i4>8</vt:i4>
      </vt:variant>
    </vt:vector>
  </HeadingPairs>
  <TitlesOfParts>
    <vt:vector size="17" baseType="lpstr">
      <vt:lpstr>Leiðbeiningar</vt:lpstr>
      <vt:lpstr>Umsókn</vt:lpstr>
      <vt:lpstr>Tilgangur</vt:lpstr>
      <vt:lpstr>Borholur</vt:lpstr>
      <vt:lpstr>Borholutilgangur</vt:lpstr>
      <vt:lpstr>Niðurdráttur</vt:lpstr>
      <vt:lpstr>Notkun</vt:lpstr>
      <vt:lpstr>Reiknivél</vt:lpstr>
      <vt:lpstr>Töflur</vt:lpstr>
      <vt:lpstr>Gerd_holu</vt:lpstr>
      <vt:lpstr>Nuverandi_notkun</vt:lpstr>
      <vt:lpstr>Borholur!Print_Area</vt:lpstr>
      <vt:lpstr>Leiðbeiningar!Print_Area</vt:lpstr>
      <vt:lpstr>Notkun!Print_Area</vt:lpstr>
      <vt:lpstr>Umsókn!Print_Area</vt:lpstr>
      <vt:lpstr>Tilgangur</vt:lpstr>
      <vt:lpstr>Upphaflegur_tilgangur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María Guðmundsdóttir</dc:creator>
  <cp:lastModifiedBy>María Guðmundsdóttir - UOS</cp:lastModifiedBy>
  <cp:lastPrinted>2023-06-30T09:32:34Z</cp:lastPrinted>
  <dcterms:created xsi:type="dcterms:W3CDTF">2016-11-18T12:40:10Z</dcterms:created>
  <dcterms:modified xsi:type="dcterms:W3CDTF">2025-05-05T15:51:47Z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0x0101004697E933855BC74CB49F91DAAF386B44</vt:lpwstr>
  </property>
  <property fmtid="{D5CDD505-2E9C-101B-9397-08002B2CF9AE}" pid="3" name="Order">
    <vt:r8>155900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MediaServiceImageTags">
    <vt:lpwstr/>
  </property>
  <property fmtid="{D5CDD505-2E9C-101B-9397-08002B2CF9AE}" pid="11" name="wpProjectKey">
    <vt:lpwstr>2;#08.04 Verkhönnun|a2fc27df-dbe9-47b2-a315-e0325039aa75</vt:lpwstr>
  </property>
  <property fmtid="{D5CDD505-2E9C-101B-9397-08002B2CF9AE}" pid="12" name="wpEfnisordDetail">
    <vt:lpwstr/>
  </property>
  <property fmtid="{D5CDD505-2E9C-101B-9397-08002B2CF9AE}" pid="13" name="wpKKSLocation">
    <vt:lpwstr>1;#Þeistareykir - THR|a9e8ec7d-2a66-44dd-bc64-6961cfed084f</vt:lpwstr>
  </property>
  <property fmtid="{D5CDD505-2E9C-101B-9397-08002B2CF9AE}" pid="14" name="03DocumentType">
    <vt:lpwstr/>
  </property>
  <property fmtid="{D5CDD505-2E9C-101B-9397-08002B2CF9AE}" pid="15" name="wpEfnisord">
    <vt:lpwstr>16;#Jarðvarmi|b99f0bdc-63c3-48d2-baa3-aa93e9beb290;#17;##Leyfismál|557fdc02-3e3b-40b9-9e04-f0ee3276ecda;#18;##Réttindamál|09143415-b63a-4d58-8c88-9e3ffbc3623e;#19;##Virkjunarleyfi|019b8542-6ab8-480a-9df6-ac71b2050d14</vt:lpwstr>
  </property>
</Properties>
</file>